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k\Desktop\ŠK.GOD.20212022\Školska godina 2022 2023\ŠKOLSKI ODBOR 2023\15. SJEDNICA ŠKOLSKOG ODBORA\"/>
    </mc:Choice>
  </mc:AlternateContent>
  <bookViews>
    <workbookView xWindow="0" yWindow="0" windowWidth="20490" windowHeight="6750"/>
  </bookViews>
  <sheets>
    <sheet name="Opći dio" sheetId="3" r:id="rId1"/>
    <sheet name="Prihodi i rashodi -ekon. klf." sheetId="1" r:id="rId2"/>
    <sheet name="Prihodi i rashodi - izvori" sheetId="8" r:id="rId3"/>
    <sheet name="Posebni dio" sheetId="14" r:id="rId4"/>
    <sheet name="Rashodi prema funkcijskoj klasi" sheetId="15" r:id="rId5"/>
  </sheets>
  <definedNames>
    <definedName name="_xlnm.Print_Titles" localSheetId="3">'Posebni dio'!$1:$1</definedName>
    <definedName name="_xlnm.Print_Titles" localSheetId="4">'Rashodi prema funkcijskoj klasi'!$1:$1</definedName>
  </definedNames>
  <calcPr calcId="179021"/>
</workbook>
</file>

<file path=xl/calcChain.xml><?xml version="1.0" encoding="utf-8"?>
<calcChain xmlns="http://schemas.openxmlformats.org/spreadsheetml/2006/main">
  <c r="B54" i="8" l="1"/>
  <c r="B53" i="8"/>
  <c r="D54" i="8" l="1"/>
  <c r="C54" i="8"/>
  <c r="D53" i="8"/>
  <c r="C53" i="8"/>
  <c r="F50" i="8"/>
  <c r="F46" i="8"/>
  <c r="F49" i="8"/>
  <c r="F45" i="8"/>
  <c r="E50" i="8"/>
  <c r="E46" i="8"/>
  <c r="E49" i="8"/>
  <c r="E45" i="8"/>
  <c r="D51" i="8"/>
  <c r="D47" i="8"/>
  <c r="C51" i="8"/>
  <c r="C47" i="8"/>
  <c r="B51" i="8"/>
  <c r="B47" i="8"/>
  <c r="F34" i="8"/>
  <c r="F33" i="8"/>
  <c r="E34" i="8"/>
  <c r="E33" i="8"/>
  <c r="D35" i="8"/>
  <c r="C31" i="8"/>
  <c r="C35" i="8"/>
  <c r="B35" i="8"/>
  <c r="F26" i="8"/>
  <c r="F22" i="8"/>
  <c r="F25" i="8"/>
  <c r="E26" i="8"/>
  <c r="E25" i="8"/>
  <c r="D27" i="8"/>
  <c r="C27" i="8"/>
  <c r="B27" i="8"/>
  <c r="E17" i="3"/>
  <c r="D17" i="3"/>
  <c r="C17" i="3"/>
  <c r="B20" i="3"/>
  <c r="B17" i="3"/>
  <c r="G16" i="3"/>
  <c r="F16" i="3"/>
  <c r="F15" i="3"/>
  <c r="D40" i="1"/>
  <c r="C107" i="1"/>
  <c r="C40" i="1"/>
  <c r="E38" i="1" l="1"/>
  <c r="B38" i="1"/>
  <c r="E4" i="1" l="1"/>
  <c r="B4" i="1"/>
  <c r="D4" i="1" l="1"/>
  <c r="D38" i="1" s="1"/>
  <c r="C4" i="1"/>
  <c r="C38" i="1" s="1"/>
  <c r="F42" i="8"/>
  <c r="E42" i="8"/>
  <c r="F41" i="8"/>
  <c r="E41" i="8"/>
  <c r="D43" i="8"/>
  <c r="C43" i="8"/>
  <c r="B43" i="8"/>
  <c r="F54" i="8"/>
  <c r="D39" i="8"/>
  <c r="D31" i="8"/>
  <c r="D23" i="8"/>
  <c r="D19" i="8"/>
  <c r="D15" i="8"/>
  <c r="C39" i="8"/>
  <c r="C23" i="8"/>
  <c r="C19" i="8"/>
  <c r="C15" i="8"/>
  <c r="B39" i="8"/>
  <c r="B31" i="8"/>
  <c r="B23" i="8"/>
  <c r="B19" i="8"/>
  <c r="B15" i="8"/>
  <c r="F38" i="8"/>
  <c r="F37" i="8"/>
  <c r="F30" i="8"/>
  <c r="F29" i="8"/>
  <c r="F21" i="8"/>
  <c r="F18" i="8"/>
  <c r="F17" i="8"/>
  <c r="F14" i="8"/>
  <c r="F13" i="8"/>
  <c r="F10" i="8"/>
  <c r="F9" i="8"/>
  <c r="E38" i="8"/>
  <c r="E37" i="8"/>
  <c r="E30" i="8"/>
  <c r="E29" i="8"/>
  <c r="E22" i="8"/>
  <c r="E21" i="8"/>
  <c r="E18" i="8"/>
  <c r="E17" i="8"/>
  <c r="E14" i="8"/>
  <c r="E13" i="8"/>
  <c r="E10" i="8"/>
  <c r="E9" i="8"/>
  <c r="B11" i="8"/>
  <c r="D11" i="8"/>
  <c r="C11" i="8"/>
  <c r="E5" i="8"/>
  <c r="F6" i="8"/>
  <c r="F5" i="8"/>
  <c r="E6" i="8"/>
  <c r="B7" i="8"/>
  <c r="C7" i="8"/>
  <c r="D7" i="8"/>
  <c r="D107" i="1"/>
  <c r="E107" i="1"/>
  <c r="B107" i="1"/>
  <c r="F90" i="1"/>
  <c r="G90" i="1"/>
  <c r="F80" i="1"/>
  <c r="G80" i="1"/>
  <c r="F77" i="1"/>
  <c r="G77" i="1"/>
  <c r="F56" i="1"/>
  <c r="G56" i="1"/>
  <c r="G31" i="1"/>
  <c r="F97" i="1"/>
  <c r="F87" i="1"/>
  <c r="F82" i="1"/>
  <c r="G87" i="1"/>
  <c r="G4" i="1"/>
  <c r="F88" i="1"/>
  <c r="G69" i="1"/>
  <c r="G67" i="1"/>
  <c r="F35" i="1"/>
  <c r="F34" i="1"/>
  <c r="F33" i="1"/>
  <c r="G14" i="1"/>
  <c r="G13" i="1"/>
  <c r="G12" i="1"/>
  <c r="G11" i="1"/>
  <c r="G50" i="1"/>
  <c r="G104" i="1"/>
  <c r="G105" i="1"/>
  <c r="G106" i="1"/>
  <c r="F101" i="1"/>
  <c r="F102" i="1"/>
  <c r="F104" i="1"/>
  <c r="F105" i="1"/>
  <c r="F106" i="1"/>
  <c r="F96" i="1"/>
  <c r="F40" i="1"/>
  <c r="F94" i="1"/>
  <c r="F93" i="1"/>
  <c r="F92" i="1"/>
  <c r="F75" i="1"/>
  <c r="F74" i="1"/>
  <c r="F69" i="1"/>
  <c r="F67" i="1"/>
  <c r="F63" i="1"/>
  <c r="F50" i="1"/>
  <c r="F45" i="1"/>
  <c r="F32" i="1"/>
  <c r="F31" i="1"/>
  <c r="F27" i="1"/>
  <c r="F14" i="1"/>
  <c r="F13" i="1"/>
  <c r="F12" i="1"/>
  <c r="F11" i="1"/>
  <c r="G17" i="3"/>
  <c r="D20" i="3"/>
  <c r="D21" i="3" s="1"/>
  <c r="G96" i="1"/>
  <c r="G103" i="1"/>
  <c r="G102" i="1"/>
  <c r="G101" i="1"/>
  <c r="G100" i="1"/>
  <c r="G99" i="1"/>
  <c r="G98" i="1"/>
  <c r="G97" i="1"/>
  <c r="G91" i="1"/>
  <c r="G89" i="1"/>
  <c r="G88" i="1"/>
  <c r="G86" i="1"/>
  <c r="G85" i="1"/>
  <c r="G84" i="1"/>
  <c r="G83" i="1"/>
  <c r="G82" i="1"/>
  <c r="G81" i="1"/>
  <c r="G79" i="1"/>
  <c r="G78" i="1"/>
  <c r="G76" i="1"/>
  <c r="G75" i="1"/>
  <c r="G74" i="1"/>
  <c r="G73" i="1"/>
  <c r="G72" i="1"/>
  <c r="G71" i="1"/>
  <c r="G70" i="1"/>
  <c r="G68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2" i="1"/>
  <c r="G35" i="1"/>
  <c r="G34" i="1"/>
  <c r="G33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0" i="1"/>
  <c r="G9" i="1"/>
  <c r="G8" i="1"/>
  <c r="G7" i="1"/>
  <c r="G6" i="1"/>
  <c r="G5" i="1"/>
  <c r="F103" i="1"/>
  <c r="F100" i="1"/>
  <c r="F99" i="1"/>
  <c r="F98" i="1"/>
  <c r="F91" i="1"/>
  <c r="F89" i="1"/>
  <c r="F86" i="1"/>
  <c r="F85" i="1"/>
  <c r="F84" i="1"/>
  <c r="F83" i="1"/>
  <c r="F81" i="1"/>
  <c r="F79" i="1"/>
  <c r="F78" i="1"/>
  <c r="F76" i="1"/>
  <c r="F73" i="1"/>
  <c r="F72" i="1"/>
  <c r="F71" i="1"/>
  <c r="F70" i="1"/>
  <c r="F68" i="1"/>
  <c r="F66" i="1"/>
  <c r="F65" i="1"/>
  <c r="F64" i="1"/>
  <c r="F62" i="1"/>
  <c r="F61" i="1"/>
  <c r="F60" i="1"/>
  <c r="F59" i="1"/>
  <c r="F58" i="1"/>
  <c r="F57" i="1"/>
  <c r="F55" i="1"/>
  <c r="F54" i="1"/>
  <c r="F53" i="1"/>
  <c r="F52" i="1"/>
  <c r="F51" i="1"/>
  <c r="F49" i="1"/>
  <c r="F48" i="1"/>
  <c r="F47" i="1"/>
  <c r="F46" i="1"/>
  <c r="F44" i="1"/>
  <c r="F43" i="1"/>
  <c r="F42" i="1"/>
  <c r="F41" i="1"/>
  <c r="F30" i="1"/>
  <c r="F26" i="1"/>
  <c r="F25" i="1"/>
  <c r="F24" i="1"/>
  <c r="F23" i="1"/>
  <c r="F22" i="1"/>
  <c r="F21" i="1"/>
  <c r="F20" i="1"/>
  <c r="F19" i="1"/>
  <c r="F18" i="1"/>
  <c r="F17" i="1"/>
  <c r="F16" i="1"/>
  <c r="F10" i="1"/>
  <c r="F9" i="1"/>
  <c r="F8" i="1"/>
  <c r="F7" i="1"/>
  <c r="F6" i="1"/>
  <c r="F5" i="1"/>
  <c r="C20" i="3"/>
  <c r="C21" i="3" s="1"/>
  <c r="G15" i="3"/>
  <c r="E20" i="3"/>
  <c r="F20" i="3" s="1"/>
  <c r="G35" i="3"/>
  <c r="G19" i="3"/>
  <c r="G18" i="3"/>
  <c r="F19" i="3"/>
  <c r="F18" i="3"/>
  <c r="G39" i="3"/>
  <c r="F29" i="1"/>
  <c r="G29" i="1"/>
  <c r="F28" i="1"/>
  <c r="G28" i="1"/>
  <c r="F4" i="1"/>
  <c r="F53" i="8" l="1"/>
  <c r="E53" i="8"/>
  <c r="E54" i="8"/>
  <c r="B55" i="8"/>
  <c r="D55" i="8"/>
  <c r="C55" i="8"/>
  <c r="G20" i="3"/>
  <c r="E21" i="3"/>
  <c r="F17" i="3"/>
  <c r="B21" i="3"/>
  <c r="G107" i="1"/>
  <c r="G38" i="1"/>
  <c r="F107" i="1"/>
  <c r="F38" i="1"/>
</calcChain>
</file>

<file path=xl/sharedStrings.xml><?xml version="1.0" encoding="utf-8"?>
<sst xmlns="http://schemas.openxmlformats.org/spreadsheetml/2006/main" count="410" uniqueCount="222">
  <si>
    <t>Oznaka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</si>
  <si>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</si>
  <si>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</si>
  <si>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</si>
  <si>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</si>
  <si>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</si>
  <si>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</si>
  <si>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</si>
  <si>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</si>
  <si>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</si>
  <si>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</si>
  <si>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</si>
  <si>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</si>
  <si>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</si>
  <si>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</si>
  <si>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</si>
  <si>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</si>
  <si>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</si>
  <si>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</si>
  <si>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</si>
  <si>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</si>
  <si>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</si>
  <si>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</si>
  <si>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</si>
  <si>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</si>
  <si>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</si>
  <si>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</si>
  <si>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</si>
  <si>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</si>
  <si>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</si>
  <si>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</si>
  <si>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</si>
  <si>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</si>
  <si>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</si>
  <si>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</si>
  <si>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</si>
  <si>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</si>
  <si>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</si>
  <si>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</si>
  <si>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</si>
  <si>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</si>
  <si>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</si>
  <si>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</si>
  <si>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</si>
  <si>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</si>
  <si>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</si>
  <si>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</si>
  <si>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</si>
  <si>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</si>
  <si>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</si>
  <si>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</si>
  <si>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</si>
  <si>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</si>
  <si>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</si>
  <si>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</si>
  <si>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</si>
  <si>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</si>
  <si>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</si>
  <si>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</si>
  <si>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</si>
  <si>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</si>
  <si>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</si>
  <si>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</si>
  <si>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</si>
  <si>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</si>
  <si>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</si>
  <si>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</si>
  <si>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</si>
  <si>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</si>
  <si>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</si>
  <si>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</si>
  <si>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</si>
  <si>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</si>
  <si>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</si>
  <si>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</si>
  <si>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</si>
  <si>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</si>
  <si>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</si>
  <si>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</si>
  <si>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</si>
  <si>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</si>
  <si>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</si>
  <si>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</si>
  <si>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</si>
  <si>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</si>
  <si>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</si>
  <si>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</si>
  <si>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</si>
  <si>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</si>
  <si>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</si>
  <si>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</si>
  <si>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</si>
  <si>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</si>
  <si>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</si>
  <si>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</si>
  <si>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</si>
  <si>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</si>
  <si>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</si>
  <si>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</si>
  <si>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</si>
  <si>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</si>
  <si>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</si>
  <si>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</si>
  <si>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</si>
  <si>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</si>
  <si>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>3293 Reprezentacija</t>
  </si>
  <si>
    <t>Indeks 4/1  (5)</t>
  </si>
  <si>
    <t>Indeks 4/3  (6)</t>
  </si>
  <si>
    <t>Indeks 4/3 (6)</t>
  </si>
  <si>
    <t>638 Pomoći temeljem prijenosa EU sredstava</t>
  </si>
  <si>
    <t>3214 Ostale naknade troškova zaposlenima</t>
  </si>
  <si>
    <t>3291 Naknade za rad predstavničkih i izvršnih tijela, povjerenstava i slično</t>
  </si>
  <si>
    <t>3294 Članarine i norme</t>
  </si>
  <si>
    <t>3433 Zatezne kamate</t>
  </si>
  <si>
    <t>3721 Naknade građanima i kućanstvima u novcu</t>
  </si>
  <si>
    <t>PRIHODI</t>
  </si>
  <si>
    <t>RASHODI</t>
  </si>
  <si>
    <t>RAZLIKA</t>
  </si>
  <si>
    <t>1.1.1 Opći prihodi i primici</t>
  </si>
  <si>
    <t>3.2.1 Vlastiti prihodi PK</t>
  </si>
  <si>
    <t>3.2.2 Vlastiti prihodi PK - prenesena sredstva</t>
  </si>
  <si>
    <t>4.4.1 Prihodi za posebne namjene - Decentralizacija</t>
  </si>
  <si>
    <t>4.8.1 Prihodi za posebne namjene PK</t>
  </si>
  <si>
    <t xml:space="preserve">5.1.1 Pomoći </t>
  </si>
  <si>
    <t>5.4.1 Pomoći PK</t>
  </si>
  <si>
    <t>Brojčana oznaka i naziv izvora financiranje</t>
  </si>
  <si>
    <t>UKUPNO PRIHODI</t>
  </si>
  <si>
    <t>UKUPNO RASHODI</t>
  </si>
  <si>
    <t>PRENESENI VIŠAK PRIHODA</t>
  </si>
  <si>
    <t>Posebni dio</t>
  </si>
  <si>
    <t>KONTO</t>
  </si>
  <si>
    <t>POZICIJA</t>
  </si>
  <si>
    <t>VRSTA RASHODA / IZDATAKA</t>
  </si>
  <si>
    <t>INDEKS</t>
  </si>
  <si>
    <t>Izvor 3.2.1 Vlastiti prihodi PK</t>
  </si>
  <si>
    <t>3</t>
  </si>
  <si>
    <t>Rashodi poslovanja</t>
  </si>
  <si>
    <t>32</t>
  </si>
  <si>
    <t>Materijalni rashodi</t>
  </si>
  <si>
    <t>Izvor 3.2.2 Vlastiti prihodi PK - prenesena sredstva</t>
  </si>
  <si>
    <t>34</t>
  </si>
  <si>
    <t>Financijski rashodi</t>
  </si>
  <si>
    <t>Izvor 4.4.1 Prihodi za posebne namjene-Decentralizacija</t>
  </si>
  <si>
    <t>Izvor 4.8.1 Prihodi za posebne namjene PK</t>
  </si>
  <si>
    <t>Izvor 5.4.1 Pomoći PK</t>
  </si>
  <si>
    <t>31</t>
  </si>
  <si>
    <t>Rashodi za zaposlene</t>
  </si>
  <si>
    <t>4</t>
  </si>
  <si>
    <t>Rashodi za nabavu nefinancijske imovine</t>
  </si>
  <si>
    <t>42</t>
  </si>
  <si>
    <t>Rashodi za nabavu proizvedene dugotrajne imovine</t>
  </si>
  <si>
    <t>Izvor 1.1.1 Opći prihodi i primici</t>
  </si>
  <si>
    <t>PRENESENI VIŠAK</t>
  </si>
  <si>
    <t>9221 Višak prihoda - preneseni</t>
  </si>
  <si>
    <t>POLUGODIŠNJI  IZVJEŠTAJ O IZVRŠENJU FINANCIJSKOG PLANA ZA 2023. GODINU</t>
  </si>
  <si>
    <t>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kneza Branimira podnosi Školskom odboru:</t>
  </si>
  <si>
    <t>Izvršenje 1.1-30.6.2022.</t>
  </si>
  <si>
    <t>Izvorni plan  2023. (2)</t>
  </si>
  <si>
    <t>Tekući plan  2023. (3)</t>
  </si>
  <si>
    <t>Izvršenje  1.1-30.6.2023. (4)</t>
  </si>
  <si>
    <t>Izvršenje 2022. (1)</t>
  </si>
  <si>
    <t>Izvorni plan 2023. (2)</t>
  </si>
  <si>
    <t>Tekući plan 2023. (3)</t>
  </si>
  <si>
    <t>Izvršenje  2023.(4.)</t>
  </si>
  <si>
    <t>PRIHODI I RASHODI 2023. PREMA EKONOMSKOJ KLASIFIKACIJI</t>
  </si>
  <si>
    <t>I. OPĆI DIO KONSOLIDIRANOG PRORAČUNA za razdoblje od 01.01.2023. do 30.06.2023.</t>
  </si>
  <si>
    <t xml:space="preserve">Indeks 4/3  </t>
  </si>
  <si>
    <t>6393 Tekući prijenosi između proračunskih korisnika istog proračuna temeljem prijenosa</t>
  </si>
  <si>
    <t>3812 Tekuće donacije u naravi</t>
  </si>
  <si>
    <t>Poluodišnji Financijski plan OŠ kneza Branimira, Muć za 2023. godinu ostvaren je kako slijedi:</t>
  </si>
  <si>
    <t>4.8.2 Prihodi za posebne namjene PK - prenesena sredstva</t>
  </si>
  <si>
    <t>6.2.2 Donacije PK - prenesena sredstva</t>
  </si>
  <si>
    <t>5.3.1 Pomoći EU</t>
  </si>
  <si>
    <t>7.2.1 Prihodi od prodaje nefinancijske imovine PK</t>
  </si>
  <si>
    <t>7.2.2 Prihodi od prodaje nefinancijske imovine PK - prenesena sredstva</t>
  </si>
  <si>
    <t>Izvršenje 1.1.-30.6.2022.</t>
  </si>
  <si>
    <t xml:space="preserve">Izvršenje 1.1.-30.6.2023. </t>
  </si>
  <si>
    <t xml:space="preserve">Izvorni plan 2023. </t>
  </si>
  <si>
    <t>Izvršenje 1.1-30.6.2022. (1)</t>
  </si>
  <si>
    <t>Polugodišnji izvještaj izvršenja financijskog plana za 2023. godinu čini izvršenje prihoda i rashoda te primitaka i izdataka po ekonomskoj klasifikaciji  te izvršenje rashoda prema izvorima i programskoj klasifikaciji.</t>
  </si>
  <si>
    <t>Indeks    4/1 (5)</t>
  </si>
  <si>
    <t>Aktivnost A00 4030A403004 Prijevoz učenika osnovnih škola</t>
  </si>
  <si>
    <t>Aktivnost A00 4030A403003 Pravno zastupanje, naknada štete i ostalo</t>
  </si>
  <si>
    <t>Izvor 7.2.2 Prihodi od prodaje nefinancijske imovine PK- prenesena sreds</t>
  </si>
  <si>
    <t>Izvor 7.2.1 Prihodi od prodaje nefinancijske imovine PK</t>
  </si>
  <si>
    <t>Aktivnost A00 4030A403002 Izgradnja i uređenje objekata te nabava i održavanje opreme</t>
  </si>
  <si>
    <t>Izvor 6.2.2 Donacije PK - prenesena sredstva</t>
  </si>
  <si>
    <t>Aktivnost A00 4030A403001 Rashodi djelatnosti</t>
  </si>
  <si>
    <t>Program A00 4030 Osnovnoškolsko obrazovanje</t>
  </si>
  <si>
    <t>Izvor 5.3.1 Pomoći EU</t>
  </si>
  <si>
    <t>Aktivnost A00 4001T400121 Učimo zajedno VI</t>
  </si>
  <si>
    <t>Aktivnost A00 4001T400120 Učimo zajedno V</t>
  </si>
  <si>
    <t>Ostali rashodi</t>
  </si>
  <si>
    <t>38</t>
  </si>
  <si>
    <t>Aktivnost A00 4001T400111 Opskrba školskih ustanova higijenskim potrepštinama za učenice</t>
  </si>
  <si>
    <t>Aktivnost A00 4001T400110 Financiranje troškova prehrane za učenike OŠ</t>
  </si>
  <si>
    <t>Aktivnost A00 4001A400118 Nabava udžbenika i drugih obrazovnih materijala</t>
  </si>
  <si>
    <t>Izvor 4.8.2 Prihodi za posebne namjene PK - prenesena sredstva</t>
  </si>
  <si>
    <t>Aktivnost A00 4001A400117 Prehrana djece u školama</t>
  </si>
  <si>
    <t>Aktivnost A00 4001A400115 Osobni pomoćnici i pomoćnici u nastavi</t>
  </si>
  <si>
    <t>Aktivnost A00 4001A400104 e - Škole</t>
  </si>
  <si>
    <t>Aktivnost A00 4001A400103 Natjecanja, manifestacije i ostalo</t>
  </si>
  <si>
    <t>Program A00 4001 Razvoj odgojno obrazovnog sustava</t>
  </si>
  <si>
    <t>Glavni program A00 --</t>
  </si>
  <si>
    <t>PK 004       03        13246 OŠ Kneza Branimira, Muć</t>
  </si>
  <si>
    <t>Glava 004       03 USTANOVE U OSNOVNOM ŠKOLSTVU</t>
  </si>
  <si>
    <t>Razdjel 004 UPRAVNI ODJEL ZA PROSVJETU, KULTURU, TEHNIČKU KULTURU I SPORT</t>
  </si>
  <si>
    <t>OSTVARENO    1.1.-30.6.2023.(2)</t>
  </si>
  <si>
    <t>PLANIRANO 2023.(1)</t>
  </si>
  <si>
    <t>Izvršenje rashoda i izdataka po ekonomskoj i programskoj klasifikaciji i izvorima financiranja za 1.1.-30.6.2023.</t>
  </si>
  <si>
    <t>OIB: 05900773737</t>
  </si>
  <si>
    <t>OŠ Knez Branimir - Muć</t>
  </si>
  <si>
    <t xml:space="preserve">Indeks 4/2 </t>
  </si>
  <si>
    <t>Funkcijska 0960 Dodatne usluge u obrazovanju</t>
  </si>
  <si>
    <t>Funkcijska 096 Dodatne usluge u obrazovanju</t>
  </si>
  <si>
    <t>Funkcijska 0912 Osnovno obrazovanje</t>
  </si>
  <si>
    <t>Funkcijska 091 Predškolsko i osnovno obrazovanje</t>
  </si>
  <si>
    <t>Funkcijska 09 Obrazovanje</t>
  </si>
  <si>
    <t>OSTVARENO(2)</t>
  </si>
  <si>
    <t>PLANIRANO (1)</t>
  </si>
  <si>
    <t>Od 01.01.2023 do 30.06.2023</t>
  </si>
  <si>
    <t>Rashodi prema funkcijskoj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</si>
</sst>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A]d\.m\.yyyy\."/>
    <numFmt numFmtId="165" formatCode="[$-1041A]#,##0.00;\-\ #,##0.00"/>
    <numFmt numFmtId="166" formatCode="[$-1041A]#,##0.00%"/>
    <numFmt numFmtId="167" formatCode="[$-1041A]h:mm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 Light"/>
      <family val="2"/>
      <charset val="238"/>
    </font>
    <font>
      <sz val="10"/>
      <name val="Arial"/>
    </font>
    <font>
      <sz val="8"/>
      <color indexed="8"/>
      <name val="Arial"/>
      <charset val="238"/>
    </font>
    <font>
      <b/>
      <sz val="11.95"/>
      <color indexed="8"/>
      <name val="Arial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2" fillId="0" borderId="0"/>
    <xf numFmtId="0" fontId="41" fillId="0" borderId="0"/>
  </cellStyleXfs>
  <cellXfs count="125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wrapText="1"/>
    </xf>
    <xf numFmtId="4" fontId="24" fillId="33" borderId="11" xfId="0" applyNumberFormat="1" applyFont="1" applyFill="1" applyBorder="1" applyAlignment="1">
      <alignment horizontal="right" wrapText="1" indent="1"/>
    </xf>
    <xf numFmtId="4" fontId="24" fillId="33" borderId="15" xfId="0" applyNumberFormat="1" applyFont="1" applyFill="1" applyBorder="1" applyAlignment="1">
      <alignment horizontal="right" wrapText="1" indent="1"/>
    </xf>
    <xf numFmtId="4" fontId="24" fillId="33" borderId="17" xfId="0" applyNumberFormat="1" applyFont="1" applyFill="1" applyBorder="1" applyAlignment="1">
      <alignment horizontal="right" wrapText="1" indent="1"/>
    </xf>
    <xf numFmtId="4" fontId="24" fillId="33" borderId="19" xfId="0" applyNumberFormat="1" applyFont="1" applyFill="1" applyBorder="1" applyAlignment="1">
      <alignment horizontal="right" wrapText="1" indent="1"/>
    </xf>
    <xf numFmtId="4" fontId="24" fillId="33" borderId="20" xfId="0" applyNumberFormat="1" applyFont="1" applyFill="1" applyBorder="1" applyAlignment="1">
      <alignment horizontal="right" wrapText="1" indent="1"/>
    </xf>
    <xf numFmtId="0" fontId="24" fillId="33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6" xfId="0" applyFont="1" applyFill="1" applyBorder="1" applyAlignment="1">
      <alignment horizontal="left" wrapText="1"/>
    </xf>
    <xf numFmtId="4" fontId="20" fillId="0" borderId="0" xfId="0" applyNumberFormat="1" applyFont="1"/>
    <xf numFmtId="0" fontId="19" fillId="36" borderId="11" xfId="0" applyFont="1" applyFill="1" applyBorder="1" applyAlignment="1">
      <alignment horizontal="left" wrapText="1"/>
    </xf>
    <xf numFmtId="0" fontId="26" fillId="0" borderId="0" xfId="0" applyFont="1"/>
    <xf numFmtId="0" fontId="27" fillId="33" borderId="11" xfId="0" applyFont="1" applyFill="1" applyBorder="1" applyAlignment="1">
      <alignment horizontal="left" wrapText="1"/>
    </xf>
    <xf numFmtId="0" fontId="23" fillId="0" borderId="0" xfId="0" applyFont="1"/>
    <xf numFmtId="0" fontId="28" fillId="0" borderId="0" xfId="0" applyFont="1"/>
    <xf numFmtId="0" fontId="29" fillId="0" borderId="0" xfId="0" applyFont="1"/>
    <xf numFmtId="4" fontId="30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/>
    </xf>
    <xf numFmtId="4" fontId="30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0" fontId="27" fillId="0" borderId="1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horizontal="center"/>
    </xf>
    <xf numFmtId="0" fontId="16" fillId="0" borderId="21" xfId="0" applyFont="1" applyBorder="1"/>
    <xf numFmtId="0" fontId="0" fillId="37" borderId="21" xfId="0" applyFill="1" applyBorder="1" applyAlignment="1">
      <alignment wrapText="1"/>
    </xf>
    <xf numFmtId="4" fontId="0" fillId="0" borderId="21" xfId="0" applyNumberFormat="1" applyBorder="1"/>
    <xf numFmtId="0" fontId="36" fillId="0" borderId="0" xfId="0" applyFont="1" applyAlignment="1">
      <alignment horizontal="left" indent="1"/>
    </xf>
    <xf numFmtId="0" fontId="34" fillId="35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36" fillId="0" borderId="18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4" fontId="38" fillId="36" borderId="11" xfId="0" applyNumberFormat="1" applyFont="1" applyFill="1" applyBorder="1" applyAlignment="1">
      <alignment horizontal="right" wrapText="1"/>
    </xf>
    <xf numFmtId="4" fontId="39" fillId="36" borderId="11" xfId="0" applyNumberFormat="1" applyFont="1" applyFill="1" applyBorder="1" applyAlignment="1">
      <alignment horizontal="right" wrapText="1"/>
    </xf>
    <xf numFmtId="0" fontId="39" fillId="36" borderId="11" xfId="0" applyFont="1" applyFill="1" applyBorder="1" applyAlignment="1">
      <alignment horizontal="right" wrapText="1"/>
    </xf>
    <xf numFmtId="0" fontId="40" fillId="36" borderId="0" xfId="0" applyFont="1" applyFill="1"/>
    <xf numFmtId="4" fontId="40" fillId="36" borderId="0" xfId="0" applyNumberFormat="1" applyFont="1" applyFill="1"/>
    <xf numFmtId="0" fontId="27" fillId="36" borderId="10" xfId="0" applyFont="1" applyFill="1" applyBorder="1" applyAlignment="1">
      <alignment horizontal="center" vertical="center" wrapText="1"/>
    </xf>
    <xf numFmtId="4" fontId="30" fillId="36" borderId="11" xfId="0" applyNumberFormat="1" applyFont="1" applyFill="1" applyBorder="1" applyAlignment="1">
      <alignment horizontal="right" wrapText="1"/>
    </xf>
    <xf numFmtId="0" fontId="30" fillId="36" borderId="11" xfId="0" applyFont="1" applyFill="1" applyBorder="1" applyAlignment="1">
      <alignment wrapText="1"/>
    </xf>
    <xf numFmtId="0" fontId="20" fillId="36" borderId="0" xfId="0" applyFont="1" applyFill="1"/>
    <xf numFmtId="4" fontId="20" fillId="36" borderId="0" xfId="0" applyNumberFormat="1" applyFont="1" applyFill="1"/>
    <xf numFmtId="0" fontId="27" fillId="36" borderId="11" xfId="0" applyFont="1" applyFill="1" applyBorder="1" applyAlignment="1">
      <alignment horizontal="left" wrapText="1"/>
    </xf>
    <xf numFmtId="0" fontId="41" fillId="0" borderId="0" xfId="44"/>
    <xf numFmtId="0" fontId="41" fillId="0" borderId="0" xfId="44" applyAlignment="1"/>
    <xf numFmtId="0" fontId="42" fillId="0" borderId="0" xfId="44" applyFont="1" applyAlignment="1" applyProtection="1">
      <alignment vertical="top" wrapText="1" readingOrder="1"/>
      <protection locked="0"/>
    </xf>
    <xf numFmtId="0" fontId="34" fillId="0" borderId="21" xfId="44" applyFont="1" applyFill="1" applyBorder="1" applyAlignment="1" applyProtection="1">
      <alignment vertical="top" wrapText="1" readingOrder="1"/>
      <protection locked="0"/>
    </xf>
    <xf numFmtId="0" fontId="34" fillId="0" borderId="21" xfId="44" applyFont="1" applyFill="1" applyBorder="1" applyAlignment="1" applyProtection="1">
      <alignment horizontal="right" vertical="top" wrapText="1" readingOrder="1"/>
      <protection locked="0"/>
    </xf>
    <xf numFmtId="166" fontId="35" fillId="0" borderId="21" xfId="44" applyNumberFormat="1" applyFont="1" applyFill="1" applyBorder="1" applyAlignment="1" applyProtection="1">
      <alignment vertical="top" wrapText="1" readingOrder="1"/>
      <protection locked="0"/>
    </xf>
    <xf numFmtId="166" fontId="34" fillId="0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4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8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9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40" borderId="21" xfId="44" applyNumberFormat="1" applyFont="1" applyFill="1" applyBorder="1" applyAlignment="1" applyProtection="1">
      <alignment vertical="top" wrapText="1" readingOrder="1"/>
      <protection locked="0"/>
    </xf>
    <xf numFmtId="0" fontId="34" fillId="0" borderId="21" xfId="44" applyFont="1" applyFill="1" applyBorder="1" applyAlignment="1" applyProtection="1">
      <alignment vertical="top" wrapText="1" readingOrder="1"/>
      <protection locked="0"/>
    </xf>
    <xf numFmtId="0" fontId="41" fillId="0" borderId="0" xfId="44"/>
    <xf numFmtId="0" fontId="34" fillId="0" borderId="21" xfId="44" applyFont="1" applyFill="1" applyBorder="1" applyAlignment="1" applyProtection="1">
      <alignment horizontal="right" vertical="top" wrapText="1" readingOrder="1"/>
      <protection locked="0"/>
    </xf>
    <xf numFmtId="166" fontId="35" fillId="41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42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43" borderId="21" xfId="44" applyNumberFormat="1" applyFont="1" applyFill="1" applyBorder="1" applyAlignment="1" applyProtection="1">
      <alignment vertical="top" wrapText="1" readingOrder="1"/>
      <protection locked="0"/>
    </xf>
    <xf numFmtId="0" fontId="32" fillId="35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Alignment="1">
      <alignment horizontal="left" wrapText="1" indent="1"/>
    </xf>
    <xf numFmtId="0" fontId="37" fillId="0" borderId="0" xfId="0" applyFont="1" applyAlignment="1">
      <alignment horizontal="left" wrapText="1" inden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0" fontId="34" fillId="0" borderId="21" xfId="44" applyFont="1" applyFill="1" applyBorder="1" applyAlignment="1" applyProtection="1">
      <alignment vertical="top" wrapText="1" readingOrder="1"/>
      <protection locked="0"/>
    </xf>
    <xf numFmtId="0" fontId="32" fillId="0" borderId="21" xfId="44" applyFont="1" applyFill="1" applyBorder="1"/>
    <xf numFmtId="165" fontId="34" fillId="0" borderId="21" xfId="44" applyNumberFormat="1" applyFont="1" applyFill="1" applyBorder="1" applyAlignment="1" applyProtection="1">
      <alignment vertical="top" wrapText="1" readingOrder="1"/>
      <protection locked="0"/>
    </xf>
    <xf numFmtId="0" fontId="35" fillId="34" borderId="21" xfId="44" applyFont="1" applyFill="1" applyBorder="1" applyAlignment="1" applyProtection="1">
      <alignment vertical="top" wrapText="1" readingOrder="1"/>
      <protection locked="0"/>
    </xf>
    <xf numFmtId="0" fontId="32" fillId="34" borderId="21" xfId="44" applyFont="1" applyFill="1" applyBorder="1"/>
    <xf numFmtId="165" fontId="35" fillId="34" borderId="21" xfId="44" applyNumberFormat="1" applyFont="1" applyFill="1" applyBorder="1" applyAlignment="1" applyProtection="1">
      <alignment vertical="top" wrapText="1" readingOrder="1"/>
      <protection locked="0"/>
    </xf>
    <xf numFmtId="0" fontId="35" fillId="38" borderId="21" xfId="44" applyFont="1" applyFill="1" applyBorder="1" applyAlignment="1" applyProtection="1">
      <alignment vertical="top" wrapText="1" readingOrder="1"/>
      <protection locked="0"/>
    </xf>
    <xf numFmtId="0" fontId="32" fillId="38" borderId="21" xfId="44" applyFont="1" applyFill="1" applyBorder="1"/>
    <xf numFmtId="165" fontId="35" fillId="38" borderId="21" xfId="44" applyNumberFormat="1" applyFont="1" applyFill="1" applyBorder="1" applyAlignment="1" applyProtection="1">
      <alignment vertical="top" wrapText="1" readingOrder="1"/>
      <protection locked="0"/>
    </xf>
    <xf numFmtId="0" fontId="35" fillId="39" borderId="21" xfId="44" applyFont="1" applyFill="1" applyBorder="1" applyAlignment="1" applyProtection="1">
      <alignment vertical="top" wrapText="1" readingOrder="1"/>
      <protection locked="0"/>
    </xf>
    <xf numFmtId="0" fontId="32" fillId="39" borderId="21" xfId="44" applyFont="1" applyFill="1" applyBorder="1"/>
    <xf numFmtId="165" fontId="35" fillId="39" borderId="21" xfId="44" applyNumberFormat="1" applyFont="1" applyFill="1" applyBorder="1" applyAlignment="1" applyProtection="1">
      <alignment vertical="top" wrapText="1" readingOrder="1"/>
      <protection locked="0"/>
    </xf>
    <xf numFmtId="0" fontId="35" fillId="0" borderId="21" xfId="44" applyFont="1" applyFill="1" applyBorder="1" applyAlignment="1" applyProtection="1">
      <alignment vertical="top" wrapText="1" readingOrder="1"/>
      <protection locked="0"/>
    </xf>
    <xf numFmtId="165" fontId="35" fillId="0" borderId="21" xfId="44" applyNumberFormat="1" applyFont="1" applyFill="1" applyBorder="1" applyAlignment="1" applyProtection="1">
      <alignment vertical="top" wrapText="1" readingOrder="1"/>
      <protection locked="0"/>
    </xf>
    <xf numFmtId="0" fontId="35" fillId="40" borderId="21" xfId="44" applyFont="1" applyFill="1" applyBorder="1" applyAlignment="1" applyProtection="1">
      <alignment vertical="top" wrapText="1" readingOrder="1"/>
      <protection locked="0"/>
    </xf>
    <xf numFmtId="0" fontId="32" fillId="40" borderId="21" xfId="44" applyFont="1" applyFill="1" applyBorder="1"/>
    <xf numFmtId="165" fontId="35" fillId="40" borderId="21" xfId="44" applyNumberFormat="1" applyFont="1" applyFill="1" applyBorder="1" applyAlignment="1" applyProtection="1">
      <alignment vertical="top" wrapText="1" readingOrder="1"/>
      <protection locked="0"/>
    </xf>
    <xf numFmtId="0" fontId="33" fillId="36" borderId="24" xfId="43" applyFont="1" applyFill="1" applyBorder="1" applyAlignment="1" applyProtection="1">
      <alignment horizontal="center" vertical="center" wrapText="1" readingOrder="1"/>
      <protection locked="0"/>
    </xf>
    <xf numFmtId="0" fontId="33" fillId="36" borderId="0" xfId="43" applyFont="1" applyFill="1" applyBorder="1" applyAlignment="1" applyProtection="1">
      <alignment horizontal="center" vertical="center" wrapText="1" readingOrder="1"/>
      <protection locked="0"/>
    </xf>
    <xf numFmtId="0" fontId="43" fillId="0" borderId="0" xfId="44" applyFont="1" applyAlignment="1" applyProtection="1">
      <alignment horizontal="center" vertical="top" wrapText="1" readingOrder="1"/>
      <protection locked="0"/>
    </xf>
    <xf numFmtId="0" fontId="44" fillId="0" borderId="0" xfId="44" applyFont="1" applyAlignment="1" applyProtection="1">
      <alignment vertical="top" wrapText="1" readingOrder="1"/>
      <protection locked="0"/>
    </xf>
    <xf numFmtId="0" fontId="41" fillId="0" borderId="0" xfId="44"/>
    <xf numFmtId="0" fontId="44" fillId="0" borderId="0" xfId="44" applyFont="1" applyAlignment="1" applyProtection="1">
      <alignment horizontal="right" vertical="top" wrapText="1" readingOrder="1"/>
      <protection locked="0"/>
    </xf>
    <xf numFmtId="164" fontId="44" fillId="0" borderId="0" xfId="44" applyNumberFormat="1" applyFont="1" applyAlignment="1" applyProtection="1">
      <alignment horizontal="left" vertical="top" wrapText="1" readingOrder="1"/>
      <protection locked="0"/>
    </xf>
    <xf numFmtId="0" fontId="34" fillId="0" borderId="21" xfId="44" applyFont="1" applyFill="1" applyBorder="1" applyAlignment="1" applyProtection="1">
      <alignment horizontal="right" vertical="top" wrapText="1" readingOrder="1"/>
      <protection locked="0"/>
    </xf>
    <xf numFmtId="0" fontId="32" fillId="0" borderId="21" xfId="44" applyFont="1" applyFill="1" applyBorder="1" applyAlignment="1" applyProtection="1">
      <alignment vertical="top" wrapText="1"/>
      <protection locked="0"/>
    </xf>
    <xf numFmtId="167" fontId="44" fillId="0" borderId="0" xfId="44" applyNumberFormat="1" applyFont="1" applyAlignment="1" applyProtection="1">
      <alignment horizontal="left" vertical="top" wrapText="1" readingOrder="1"/>
      <protection locked="0"/>
    </xf>
    <xf numFmtId="0" fontId="42" fillId="0" borderId="0" xfId="44" applyFont="1" applyAlignment="1" applyProtection="1">
      <alignment horizontal="center" vertical="top" wrapText="1" readingOrder="1"/>
      <protection locked="0"/>
    </xf>
    <xf numFmtId="0" fontId="45" fillId="0" borderId="0" xfId="44" applyFont="1" applyAlignment="1" applyProtection="1">
      <alignment horizontal="center" vertical="top" wrapText="1" readingOrder="1"/>
      <protection locked="0"/>
    </xf>
    <xf numFmtId="0" fontId="35" fillId="43" borderId="21" xfId="44" applyFont="1" applyFill="1" applyBorder="1" applyAlignment="1" applyProtection="1">
      <alignment vertical="top" wrapText="1" readingOrder="1"/>
      <protection locked="0"/>
    </xf>
    <xf numFmtId="0" fontId="32" fillId="43" borderId="21" xfId="44" applyFont="1" applyFill="1" applyBorder="1"/>
    <xf numFmtId="165" fontId="35" fillId="43" borderId="21" xfId="44" applyNumberFormat="1" applyFont="1" applyFill="1" applyBorder="1" applyAlignment="1" applyProtection="1">
      <alignment vertical="top" wrapText="1" readingOrder="1"/>
      <protection locked="0"/>
    </xf>
    <xf numFmtId="0" fontId="35" fillId="42" borderId="21" xfId="44" applyFont="1" applyFill="1" applyBorder="1" applyAlignment="1" applyProtection="1">
      <alignment vertical="top" wrapText="1" readingOrder="1"/>
      <protection locked="0"/>
    </xf>
    <xf numFmtId="0" fontId="32" fillId="42" borderId="21" xfId="44" applyFont="1" applyFill="1" applyBorder="1"/>
    <xf numFmtId="165" fontId="35" fillId="42" borderId="21" xfId="44" applyNumberFormat="1" applyFont="1" applyFill="1" applyBorder="1" applyAlignment="1" applyProtection="1">
      <alignment vertical="top" wrapText="1" readingOrder="1"/>
      <protection locked="0"/>
    </xf>
    <xf numFmtId="0" fontId="35" fillId="41" borderId="21" xfId="44" applyFont="1" applyFill="1" applyBorder="1" applyAlignment="1" applyProtection="1">
      <alignment vertical="top" wrapText="1" readingOrder="1"/>
      <protection locked="0"/>
    </xf>
    <xf numFmtId="0" fontId="32" fillId="41" borderId="21" xfId="44" applyFont="1" applyFill="1" applyBorder="1"/>
    <xf numFmtId="165" fontId="35" fillId="41" borderId="21" xfId="44" applyNumberFormat="1" applyFont="1" applyFill="1" applyBorder="1" applyAlignment="1" applyProtection="1">
      <alignment vertical="top" wrapText="1" readingOrder="1"/>
      <protection locked="0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/>
    <cellStyle name="Normalno 3" xfId="43"/>
    <cellStyle name="Normalno 4" xfId="44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FFCC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7" workbookViewId="0">
      <selection activeCell="I30" sqref="I30"/>
    </sheetView>
  </sheetViews>
  <sheetFormatPr defaultColWidth="9.140625" defaultRowHeight="10.5" x14ac:dyDescent="0.15"/>
  <cols>
    <col min="1" max="1" width="30.28515625" style="5" customWidth="1"/>
    <col min="2" max="5" width="12.7109375" style="5" customWidth="1"/>
    <col min="6" max="6" width="8.28515625" style="5" customWidth="1"/>
    <col min="7" max="7" width="7.140625" style="5" customWidth="1"/>
    <col min="8" max="16384" width="9.140625" style="5"/>
  </cols>
  <sheetData>
    <row r="1" spans="1:7" x14ac:dyDescent="0.15">
      <c r="A1" s="72" t="s">
        <v>155</v>
      </c>
      <c r="B1" s="73"/>
      <c r="C1" s="73"/>
      <c r="D1" s="73"/>
      <c r="E1" s="73"/>
      <c r="F1" s="73"/>
      <c r="G1" s="73"/>
    </row>
    <row r="2" spans="1:7" ht="48.75" customHeight="1" x14ac:dyDescent="0.15">
      <c r="A2" s="73"/>
      <c r="B2" s="73"/>
      <c r="C2" s="73"/>
      <c r="D2" s="73"/>
      <c r="E2" s="73"/>
      <c r="F2" s="73"/>
      <c r="G2" s="73"/>
    </row>
    <row r="3" spans="1:7" ht="6.75" customHeight="1" x14ac:dyDescent="0.2">
      <c r="A3" s="33"/>
      <c r="B3" s="33"/>
      <c r="C3" s="33"/>
      <c r="D3" s="33"/>
      <c r="E3" s="33"/>
      <c r="F3" s="33"/>
      <c r="G3" s="33"/>
    </row>
    <row r="4" spans="1:7" ht="14.25" x14ac:dyDescent="0.2">
      <c r="A4" s="74" t="s">
        <v>154</v>
      </c>
      <c r="B4" s="75"/>
      <c r="C4" s="75"/>
      <c r="D4" s="75"/>
      <c r="E4" s="75"/>
      <c r="F4" s="75"/>
      <c r="G4" s="75"/>
    </row>
    <row r="5" spans="1:7" ht="11.25" x14ac:dyDescent="0.2">
      <c r="A5" s="33"/>
      <c r="B5" s="33"/>
      <c r="C5" s="33"/>
      <c r="D5" s="33"/>
      <c r="E5" s="33"/>
      <c r="F5" s="33"/>
      <c r="G5" s="33"/>
    </row>
    <row r="6" spans="1:7" ht="11.25" x14ac:dyDescent="0.2">
      <c r="A6" s="33"/>
      <c r="B6" s="33"/>
      <c r="C6" s="33"/>
      <c r="D6" s="33"/>
      <c r="E6" s="33"/>
      <c r="F6" s="33"/>
      <c r="G6" s="33"/>
    </row>
    <row r="7" spans="1:7" ht="11.25" x14ac:dyDescent="0.2">
      <c r="A7" s="33" t="s">
        <v>94</v>
      </c>
      <c r="B7" s="33"/>
      <c r="C7" s="33"/>
      <c r="D7" s="33"/>
      <c r="E7" s="33"/>
      <c r="F7" s="33"/>
      <c r="G7" s="33"/>
    </row>
    <row r="8" spans="1:7" ht="11.25" x14ac:dyDescent="0.2">
      <c r="A8" s="33"/>
      <c r="B8" s="33"/>
      <c r="C8" s="33"/>
      <c r="D8" s="33"/>
      <c r="E8" s="33"/>
      <c r="F8" s="33"/>
      <c r="G8" s="33"/>
    </row>
    <row r="9" spans="1:7" ht="11.25" x14ac:dyDescent="0.2">
      <c r="A9" s="33"/>
      <c r="B9" s="33"/>
      <c r="C9" s="33"/>
      <c r="D9" s="33"/>
      <c r="E9" s="33"/>
      <c r="F9" s="33"/>
      <c r="G9" s="33"/>
    </row>
    <row r="10" spans="1:7" ht="16.5" customHeight="1" x14ac:dyDescent="0.15">
      <c r="A10" s="69" t="s">
        <v>169</v>
      </c>
      <c r="B10" s="69"/>
      <c r="C10" s="69"/>
      <c r="D10" s="69"/>
      <c r="E10" s="69"/>
      <c r="F10" s="69"/>
      <c r="G10" s="69"/>
    </row>
    <row r="11" spans="1:7" ht="16.5" customHeight="1" x14ac:dyDescent="0.15">
      <c r="A11" s="34"/>
      <c r="B11" s="34"/>
      <c r="C11" s="34"/>
      <c r="D11" s="34"/>
      <c r="E11" s="34"/>
      <c r="F11" s="34"/>
      <c r="G11" s="34"/>
    </row>
    <row r="12" spans="1:7" ht="11.25" x14ac:dyDescent="0.2">
      <c r="A12" s="33" t="s">
        <v>1</v>
      </c>
      <c r="B12" s="33"/>
      <c r="C12" s="33"/>
      <c r="D12" s="33"/>
      <c r="E12" s="33"/>
      <c r="F12" s="33"/>
      <c r="G12" s="33"/>
    </row>
    <row r="13" spans="1:7" s="6" customFormat="1" ht="12" thickBot="1" x14ac:dyDescent="0.25">
      <c r="A13" s="33"/>
      <c r="B13" s="33"/>
      <c r="C13" s="33"/>
      <c r="D13" s="33"/>
      <c r="E13" s="33"/>
      <c r="F13" s="33"/>
      <c r="G13" s="33"/>
    </row>
    <row r="14" spans="1:7" ht="23.25" thickBot="1" x14ac:dyDescent="0.2">
      <c r="A14" s="27" t="s">
        <v>0</v>
      </c>
      <c r="B14" s="27" t="s">
        <v>156</v>
      </c>
      <c r="C14" s="27" t="s">
        <v>157</v>
      </c>
      <c r="D14" s="27" t="s">
        <v>158</v>
      </c>
      <c r="E14" s="27" t="s">
        <v>159</v>
      </c>
      <c r="F14" s="27" t="s">
        <v>106</v>
      </c>
      <c r="G14" s="27" t="s">
        <v>107</v>
      </c>
    </row>
    <row r="15" spans="1:7" ht="11.25" x14ac:dyDescent="0.2">
      <c r="A15" s="12" t="s">
        <v>2</v>
      </c>
      <c r="B15" s="7">
        <v>376930.83</v>
      </c>
      <c r="C15" s="7">
        <v>890161.19</v>
      </c>
      <c r="D15" s="7">
        <v>890161.19</v>
      </c>
      <c r="E15" s="7">
        <v>432084.38</v>
      </c>
      <c r="F15" s="7">
        <f>E15/B15*100</f>
        <v>114.63227351288829</v>
      </c>
      <c r="G15" s="7">
        <f>E15/D15*100</f>
        <v>48.540015544825096</v>
      </c>
    </row>
    <row r="16" spans="1:7" ht="11.25" x14ac:dyDescent="0.2">
      <c r="A16" s="12" t="s">
        <v>21</v>
      </c>
      <c r="B16" s="7">
        <v>81.59</v>
      </c>
      <c r="C16" s="7">
        <v>212</v>
      </c>
      <c r="D16" s="7">
        <v>212</v>
      </c>
      <c r="E16" s="7">
        <v>76.34</v>
      </c>
      <c r="F16" s="7">
        <f>E16/B16*100</f>
        <v>93.565387915185681</v>
      </c>
      <c r="G16" s="7">
        <f>E16/D16*100</f>
        <v>36.009433962264154</v>
      </c>
    </row>
    <row r="17" spans="1:7" ht="11.25" x14ac:dyDescent="0.2">
      <c r="A17" s="12" t="s">
        <v>85</v>
      </c>
      <c r="B17" s="7">
        <f>B15+B16</f>
        <v>377012.42000000004</v>
      </c>
      <c r="C17" s="7">
        <f>C15+C16</f>
        <v>890373.19</v>
      </c>
      <c r="D17" s="7">
        <f>D15+D16</f>
        <v>890373.19</v>
      </c>
      <c r="E17" s="7">
        <f>E15+E16</f>
        <v>432160.72000000003</v>
      </c>
      <c r="F17" s="7">
        <f t="shared" ref="F17:F20" si="0">E17/B17*100</f>
        <v>114.62771438670376</v>
      </c>
      <c r="G17" s="7">
        <f t="shared" ref="G17:G20" si="1">E17/D17*100</f>
        <v>48.537031983184498</v>
      </c>
    </row>
    <row r="18" spans="1:7" ht="11.25" x14ac:dyDescent="0.2">
      <c r="A18" s="12" t="s">
        <v>26</v>
      </c>
      <c r="B18" s="7">
        <v>367394.27</v>
      </c>
      <c r="C18" s="7">
        <v>878246.82</v>
      </c>
      <c r="D18" s="7">
        <v>878246.82</v>
      </c>
      <c r="E18" s="7">
        <v>419468.63</v>
      </c>
      <c r="F18" s="7">
        <f t="shared" si="0"/>
        <v>114.17397173886243</v>
      </c>
      <c r="G18" s="7">
        <f t="shared" si="1"/>
        <v>47.762043704297163</v>
      </c>
    </row>
    <row r="19" spans="1:7" ht="11.25" customHeight="1" x14ac:dyDescent="0.2">
      <c r="A19" s="12" t="s">
        <v>71</v>
      </c>
      <c r="B19" s="7">
        <v>0</v>
      </c>
      <c r="C19" s="7">
        <v>17712</v>
      </c>
      <c r="D19" s="7">
        <v>17712</v>
      </c>
      <c r="E19" s="7">
        <v>0</v>
      </c>
      <c r="F19" s="7" t="e">
        <f t="shared" si="0"/>
        <v>#DIV/0!</v>
      </c>
      <c r="G19" s="7">
        <f t="shared" si="1"/>
        <v>0</v>
      </c>
    </row>
    <row r="20" spans="1:7" ht="12" thickBot="1" x14ac:dyDescent="0.25">
      <c r="A20" s="13" t="s">
        <v>86</v>
      </c>
      <c r="B20" s="8">
        <f>B18+B19</f>
        <v>367394.27</v>
      </c>
      <c r="C20" s="8">
        <f>SUM(C18:C19)</f>
        <v>895958.82</v>
      </c>
      <c r="D20" s="8">
        <f>SUM(D18:D19)</f>
        <v>895958.82</v>
      </c>
      <c r="E20" s="8">
        <f>SUM(E18:E19)</f>
        <v>419468.63</v>
      </c>
      <c r="F20" s="7">
        <f t="shared" si="0"/>
        <v>114.17397173886243</v>
      </c>
      <c r="G20" s="7">
        <f t="shared" si="1"/>
        <v>46.817847052390199</v>
      </c>
    </row>
    <row r="21" spans="1:7" ht="12" thickBot="1" x14ac:dyDescent="0.25">
      <c r="A21" s="14" t="s">
        <v>84</v>
      </c>
      <c r="B21" s="9">
        <f>B17-B20</f>
        <v>9618.1500000000233</v>
      </c>
      <c r="C21" s="9">
        <f t="shared" ref="C21:E21" si="2">C17-C20</f>
        <v>-5585.6300000000047</v>
      </c>
      <c r="D21" s="9">
        <f t="shared" si="2"/>
        <v>-5585.6300000000047</v>
      </c>
      <c r="E21" s="9">
        <f t="shared" si="2"/>
        <v>12692.090000000026</v>
      </c>
      <c r="F21" s="9"/>
      <c r="G21" s="9"/>
    </row>
    <row r="22" spans="1:7" ht="11.25" x14ac:dyDescent="0.2">
      <c r="A22" s="35"/>
      <c r="B22" s="33"/>
      <c r="C22" s="33"/>
      <c r="D22" s="33"/>
      <c r="E22" s="33"/>
      <c r="F22" s="33"/>
      <c r="G22" s="33"/>
    </row>
    <row r="23" spans="1:7" ht="11.25" x14ac:dyDescent="0.2">
      <c r="A23" s="35"/>
      <c r="B23" s="33"/>
      <c r="C23" s="33"/>
      <c r="D23" s="33"/>
      <c r="E23" s="33"/>
      <c r="F23" s="33"/>
      <c r="G23" s="33"/>
    </row>
    <row r="24" spans="1:7" ht="11.25" x14ac:dyDescent="0.2">
      <c r="A24" s="35" t="s">
        <v>87</v>
      </c>
      <c r="B24" s="33"/>
      <c r="C24" s="33"/>
      <c r="D24" s="33"/>
      <c r="E24" s="33"/>
      <c r="F24" s="33"/>
      <c r="G24" s="33"/>
    </row>
    <row r="25" spans="1:7" ht="12" thickBot="1" x14ac:dyDescent="0.25">
      <c r="A25" s="35"/>
      <c r="B25" s="33"/>
      <c r="C25" s="33"/>
      <c r="D25" s="33"/>
      <c r="E25" s="33"/>
      <c r="F25" s="33"/>
      <c r="G25" s="33"/>
    </row>
    <row r="26" spans="1:7" ht="23.25" thickBot="1" x14ac:dyDescent="0.2">
      <c r="A26" s="27" t="s">
        <v>0</v>
      </c>
      <c r="B26" s="27" t="s">
        <v>156</v>
      </c>
      <c r="C26" s="27" t="s">
        <v>157</v>
      </c>
      <c r="D26" s="27" t="s">
        <v>158</v>
      </c>
      <c r="E26" s="27" t="s">
        <v>159</v>
      </c>
      <c r="F26" s="27" t="s">
        <v>106</v>
      </c>
      <c r="G26" s="27" t="s">
        <v>107</v>
      </c>
    </row>
    <row r="27" spans="1:7" ht="22.5" x14ac:dyDescent="0.2">
      <c r="A27" s="12" t="s">
        <v>88</v>
      </c>
      <c r="B27" s="7">
        <v>0</v>
      </c>
      <c r="C27" s="7">
        <v>0</v>
      </c>
      <c r="D27" s="7">
        <v>0</v>
      </c>
      <c r="E27" s="7">
        <v>0</v>
      </c>
      <c r="F27" s="7"/>
      <c r="G27" s="7"/>
    </row>
    <row r="28" spans="1:7" ht="23.25" thickBot="1" x14ac:dyDescent="0.25">
      <c r="A28" s="12" t="s">
        <v>89</v>
      </c>
      <c r="B28" s="7">
        <v>0</v>
      </c>
      <c r="C28" s="7">
        <v>0</v>
      </c>
      <c r="D28" s="7">
        <v>0</v>
      </c>
      <c r="E28" s="7">
        <v>0</v>
      </c>
      <c r="F28" s="7"/>
      <c r="G28" s="7"/>
    </row>
    <row r="29" spans="1:7" ht="12" thickBot="1" x14ac:dyDescent="0.25">
      <c r="A29" s="14" t="s">
        <v>90</v>
      </c>
      <c r="B29" s="9">
        <v>0</v>
      </c>
      <c r="C29" s="9">
        <v>0</v>
      </c>
      <c r="D29" s="9">
        <v>0</v>
      </c>
      <c r="E29" s="9">
        <v>0</v>
      </c>
      <c r="F29" s="9"/>
      <c r="G29" s="9"/>
    </row>
    <row r="30" spans="1:7" ht="11.25" x14ac:dyDescent="0.2">
      <c r="A30" s="35"/>
      <c r="B30" s="33"/>
      <c r="C30" s="33"/>
      <c r="D30" s="33"/>
      <c r="E30" s="33"/>
      <c r="F30" s="33"/>
      <c r="G30" s="33"/>
    </row>
    <row r="31" spans="1:7" ht="11.25" x14ac:dyDescent="0.2">
      <c r="A31" s="35"/>
      <c r="B31" s="33"/>
      <c r="C31" s="33"/>
      <c r="D31" s="33"/>
      <c r="E31" s="33"/>
      <c r="F31" s="33"/>
      <c r="G31" s="33"/>
    </row>
    <row r="32" spans="1:7" ht="22.5" x14ac:dyDescent="0.2">
      <c r="A32" s="35" t="s">
        <v>91</v>
      </c>
      <c r="B32" s="33"/>
      <c r="C32" s="33"/>
      <c r="D32" s="33"/>
      <c r="E32" s="33"/>
      <c r="F32" s="33"/>
      <c r="G32" s="33"/>
    </row>
    <row r="33" spans="1:7" ht="12" thickBot="1" x14ac:dyDescent="0.25">
      <c r="A33" s="35"/>
      <c r="B33" s="33"/>
      <c r="C33" s="33"/>
      <c r="D33" s="33"/>
      <c r="E33" s="33"/>
      <c r="F33" s="33"/>
      <c r="G33" s="33"/>
    </row>
    <row r="34" spans="1:7" ht="23.25" thickBot="1" x14ac:dyDescent="0.2">
      <c r="A34" s="27" t="s">
        <v>0</v>
      </c>
      <c r="B34" s="27" t="s">
        <v>160</v>
      </c>
      <c r="C34" s="27" t="s">
        <v>161</v>
      </c>
      <c r="D34" s="27" t="s">
        <v>162</v>
      </c>
      <c r="E34" s="27" t="s">
        <v>163</v>
      </c>
      <c r="F34" s="27" t="s">
        <v>180</v>
      </c>
      <c r="G34" s="27" t="s">
        <v>108</v>
      </c>
    </row>
    <row r="35" spans="1:7" ht="11.25" x14ac:dyDescent="0.2">
      <c r="A35" s="12" t="s">
        <v>93</v>
      </c>
      <c r="B35" s="7">
        <v>0</v>
      </c>
      <c r="C35" s="7">
        <v>0</v>
      </c>
      <c r="D35" s="7">
        <v>0</v>
      </c>
      <c r="E35" s="7">
        <v>0</v>
      </c>
      <c r="F35" s="7"/>
      <c r="G35" s="7" t="e">
        <f>E35/D35*100</f>
        <v>#DIV/0!</v>
      </c>
    </row>
    <row r="36" spans="1:7" ht="11.25" x14ac:dyDescent="0.2">
      <c r="A36" s="35"/>
      <c r="B36" s="33"/>
      <c r="C36" s="33"/>
      <c r="D36" s="33"/>
      <c r="E36" s="33"/>
      <c r="F36" s="33"/>
      <c r="G36" s="33"/>
    </row>
    <row r="37" spans="1:7" ht="11.25" customHeight="1" x14ac:dyDescent="0.2">
      <c r="A37" s="35"/>
      <c r="B37" s="33"/>
      <c r="C37" s="33"/>
      <c r="D37" s="33"/>
      <c r="E37" s="33"/>
      <c r="F37" s="33"/>
      <c r="G37" s="33"/>
    </row>
    <row r="38" spans="1:7" ht="12" thickBot="1" x14ac:dyDescent="0.25">
      <c r="A38" s="35"/>
      <c r="B38" s="33"/>
      <c r="C38" s="33"/>
      <c r="D38" s="33"/>
      <c r="E38" s="33"/>
      <c r="F38" s="33"/>
      <c r="G38" s="33"/>
    </row>
    <row r="39" spans="1:7" ht="39.75" customHeight="1" thickBot="1" x14ac:dyDescent="0.25">
      <c r="A39" s="36" t="s">
        <v>92</v>
      </c>
      <c r="B39" s="10">
        <v>0</v>
      </c>
      <c r="C39" s="10"/>
      <c r="D39" s="10"/>
      <c r="E39" s="10">
        <v>0</v>
      </c>
      <c r="F39" s="11"/>
      <c r="G39" s="9" t="e">
        <f>E39/D39*100</f>
        <v>#DIV/0!</v>
      </c>
    </row>
    <row r="40" spans="1:7" ht="11.25" x14ac:dyDescent="0.2">
      <c r="A40" s="35"/>
      <c r="B40" s="33"/>
      <c r="C40" s="33"/>
      <c r="D40" s="33"/>
      <c r="E40" s="33"/>
      <c r="F40" s="33"/>
      <c r="G40" s="33"/>
    </row>
    <row r="41" spans="1:7" ht="11.25" x14ac:dyDescent="0.2">
      <c r="A41" s="35"/>
      <c r="B41" s="33"/>
      <c r="C41" s="33"/>
      <c r="D41" s="33"/>
      <c r="E41" s="33"/>
      <c r="F41" s="33"/>
      <c r="G41" s="33"/>
    </row>
    <row r="42" spans="1:7" ht="62.25" customHeight="1" x14ac:dyDescent="0.15">
      <c r="A42" s="70" t="s">
        <v>179</v>
      </c>
      <c r="B42" s="70"/>
      <c r="C42" s="70"/>
      <c r="D42" s="70"/>
      <c r="E42" s="70"/>
      <c r="F42" s="70"/>
      <c r="G42" s="70"/>
    </row>
    <row r="43" spans="1:7" ht="10.5" customHeight="1" x14ac:dyDescent="0.15">
      <c r="A43" s="71"/>
      <c r="B43" s="71"/>
      <c r="C43" s="71"/>
      <c r="D43" s="71"/>
      <c r="E43" s="71"/>
      <c r="F43" s="71"/>
      <c r="G43" s="71"/>
    </row>
    <row r="44" spans="1:7" ht="10.5" customHeight="1" x14ac:dyDescent="0.15">
      <c r="A44" s="71"/>
      <c r="B44" s="71"/>
      <c r="C44" s="71"/>
      <c r="D44" s="71"/>
      <c r="E44" s="71"/>
      <c r="F44" s="71"/>
      <c r="G44" s="71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showGridLines="0" zoomScale="120" zoomScaleNormal="120" workbookViewId="0">
      <selection activeCell="B14" sqref="B14"/>
    </sheetView>
  </sheetViews>
  <sheetFormatPr defaultColWidth="8.85546875" defaultRowHeight="12" x14ac:dyDescent="0.2"/>
  <cols>
    <col min="1" max="1" width="28" style="1" customWidth="1"/>
    <col min="2" max="2" width="16.42578125" style="44" customWidth="1"/>
    <col min="3" max="3" width="13.28515625" style="3" customWidth="1"/>
    <col min="4" max="4" width="11.28515625" style="3" bestFit="1" customWidth="1"/>
    <col min="5" max="5" width="11.85546875" style="49" bestFit="1" customWidth="1"/>
    <col min="6" max="6" width="7.42578125" style="3" customWidth="1"/>
    <col min="7" max="7" width="8" style="3" customWidth="1"/>
    <col min="8" max="16384" width="8.85546875" style="2"/>
  </cols>
  <sheetData>
    <row r="1" spans="1:7" s="1" customFormat="1" ht="56.25" customHeight="1" thickBot="1" x14ac:dyDescent="0.25">
      <c r="A1" s="27" t="s">
        <v>165</v>
      </c>
      <c r="B1" s="76" t="s">
        <v>164</v>
      </c>
      <c r="C1" s="77"/>
      <c r="D1" s="77"/>
      <c r="E1" s="77"/>
      <c r="F1" s="77"/>
      <c r="G1" s="78"/>
    </row>
    <row r="2" spans="1:7" ht="25.5" customHeight="1" thickBot="1" x14ac:dyDescent="0.25">
      <c r="A2" s="18" t="s">
        <v>0</v>
      </c>
      <c r="B2" s="40" t="s">
        <v>178</v>
      </c>
      <c r="C2" s="27" t="s">
        <v>161</v>
      </c>
      <c r="D2" s="27" t="s">
        <v>158</v>
      </c>
      <c r="E2" s="46" t="s">
        <v>159</v>
      </c>
      <c r="F2" s="27" t="s">
        <v>106</v>
      </c>
      <c r="G2" s="27" t="s">
        <v>107</v>
      </c>
    </row>
    <row r="3" spans="1:7" x14ac:dyDescent="0.2">
      <c r="A3" s="18" t="s">
        <v>1</v>
      </c>
      <c r="B3" s="41"/>
      <c r="C3" s="23"/>
      <c r="D3" s="23"/>
      <c r="E3" s="24"/>
      <c r="F3" s="23"/>
      <c r="G3" s="22"/>
    </row>
    <row r="4" spans="1:7" s="17" customFormat="1" ht="12.75" x14ac:dyDescent="0.2">
      <c r="A4" s="18" t="s">
        <v>2</v>
      </c>
      <c r="B4" s="41">
        <f>SUM(B5,B16,B19,B22,B28)</f>
        <v>376930.82999999996</v>
      </c>
      <c r="C4" s="23">
        <f>C5+C16+C19+C22+C28</f>
        <v>890161.19</v>
      </c>
      <c r="D4" s="23">
        <f>D5+D16+D19+D22+D28</f>
        <v>890161.19</v>
      </c>
      <c r="E4" s="24">
        <f>SUM(E5,E16,E19,E22,E28)</f>
        <v>432084.38</v>
      </c>
      <c r="F4" s="23">
        <f>E4/B4*100</f>
        <v>114.63227351288832</v>
      </c>
      <c r="G4" s="23">
        <f>E4/D4*100</f>
        <v>48.540015544825096</v>
      </c>
    </row>
    <row r="5" spans="1:7" ht="22.5" x14ac:dyDescent="0.2">
      <c r="A5" s="12" t="s">
        <v>3</v>
      </c>
      <c r="B5" s="42">
        <v>331776.40999999997</v>
      </c>
      <c r="C5" s="22">
        <v>801856.98</v>
      </c>
      <c r="D5" s="22">
        <v>801856.98</v>
      </c>
      <c r="E5" s="47">
        <v>383945.98</v>
      </c>
      <c r="F5" s="22">
        <f>E5/B5*100</f>
        <v>115.72431566186397</v>
      </c>
      <c r="G5" s="22">
        <f>E5/D5*100</f>
        <v>47.882102366933317</v>
      </c>
    </row>
    <row r="6" spans="1:7" ht="22.5" x14ac:dyDescent="0.2">
      <c r="A6" s="12" t="s">
        <v>4</v>
      </c>
      <c r="B6" s="42">
        <v>0</v>
      </c>
      <c r="C6" s="22"/>
      <c r="D6" s="22"/>
      <c r="E6" s="47">
        <v>0</v>
      </c>
      <c r="F6" s="22" t="e">
        <f t="shared" ref="F6:F35" si="0">E6/B6*100</f>
        <v>#DIV/0!</v>
      </c>
      <c r="G6" s="22" t="e">
        <f t="shared" ref="G6:G31" si="1">E6/D6*100</f>
        <v>#DIV/0!</v>
      </c>
    </row>
    <row r="7" spans="1:7" ht="22.5" x14ac:dyDescent="0.2">
      <c r="A7" s="12" t="s">
        <v>5</v>
      </c>
      <c r="B7" s="42">
        <v>0</v>
      </c>
      <c r="C7" s="22"/>
      <c r="D7" s="22"/>
      <c r="E7" s="47">
        <v>0</v>
      </c>
      <c r="F7" s="22" t="e">
        <f t="shared" si="0"/>
        <v>#DIV/0!</v>
      </c>
      <c r="G7" s="22" t="e">
        <f t="shared" si="1"/>
        <v>#DIV/0!</v>
      </c>
    </row>
    <row r="8" spans="1:7" ht="22.5" x14ac:dyDescent="0.2">
      <c r="A8" s="12" t="s">
        <v>6</v>
      </c>
      <c r="B8" s="42">
        <v>329449.42</v>
      </c>
      <c r="C8" s="22"/>
      <c r="D8" s="22"/>
      <c r="E8" s="47">
        <v>379191.88</v>
      </c>
      <c r="F8" s="22">
        <f t="shared" si="0"/>
        <v>115.0986637038244</v>
      </c>
      <c r="G8" s="22" t="e">
        <f t="shared" si="1"/>
        <v>#DIV/0!</v>
      </c>
    </row>
    <row r="9" spans="1:7" ht="33.75" x14ac:dyDescent="0.2">
      <c r="A9" s="12" t="s">
        <v>7</v>
      </c>
      <c r="B9" s="42">
        <v>329449.42</v>
      </c>
      <c r="C9" s="22"/>
      <c r="D9" s="22"/>
      <c r="E9" s="47">
        <v>379191.88</v>
      </c>
      <c r="F9" s="22">
        <f t="shared" si="0"/>
        <v>115.0986637038244</v>
      </c>
      <c r="G9" s="22" t="e">
        <f t="shared" si="1"/>
        <v>#DIV/0!</v>
      </c>
    </row>
    <row r="10" spans="1:7" ht="33.75" x14ac:dyDescent="0.2">
      <c r="A10" s="12" t="s">
        <v>8</v>
      </c>
      <c r="B10" s="42">
        <v>0</v>
      </c>
      <c r="C10" s="22"/>
      <c r="D10" s="22"/>
      <c r="E10" s="47"/>
      <c r="F10" s="22" t="e">
        <f t="shared" si="0"/>
        <v>#DIV/0!</v>
      </c>
      <c r="G10" s="22" t="e">
        <f t="shared" si="1"/>
        <v>#DIV/0!</v>
      </c>
    </row>
    <row r="11" spans="1:7" ht="22.5" x14ac:dyDescent="0.2">
      <c r="A11" s="12" t="s">
        <v>109</v>
      </c>
      <c r="B11" s="42">
        <v>0</v>
      </c>
      <c r="C11" s="22"/>
      <c r="D11" s="22"/>
      <c r="E11" s="47">
        <v>0</v>
      </c>
      <c r="F11" s="22" t="e">
        <f t="shared" si="0"/>
        <v>#DIV/0!</v>
      </c>
      <c r="G11" s="22" t="e">
        <f t="shared" si="1"/>
        <v>#DIV/0!</v>
      </c>
    </row>
    <row r="12" spans="1:7" ht="22.5" x14ac:dyDescent="0.2">
      <c r="A12" s="12" t="s">
        <v>95</v>
      </c>
      <c r="B12" s="42">
        <v>0</v>
      </c>
      <c r="C12" s="22"/>
      <c r="D12" s="22"/>
      <c r="E12" s="47">
        <v>0</v>
      </c>
      <c r="F12" s="22" t="e">
        <f t="shared" si="0"/>
        <v>#DIV/0!</v>
      </c>
      <c r="G12" s="22" t="e">
        <f t="shared" si="1"/>
        <v>#DIV/0!</v>
      </c>
    </row>
    <row r="13" spans="1:7" ht="22.5" x14ac:dyDescent="0.2">
      <c r="A13" s="12" t="s">
        <v>96</v>
      </c>
      <c r="B13" s="42">
        <v>2326.9899999999998</v>
      </c>
      <c r="C13" s="22"/>
      <c r="D13" s="22"/>
      <c r="E13" s="47">
        <v>4754.1000000000004</v>
      </c>
      <c r="F13" s="22">
        <f t="shared" si="0"/>
        <v>204.30255394307673</v>
      </c>
      <c r="G13" s="22" t="e">
        <f t="shared" si="1"/>
        <v>#DIV/0!</v>
      </c>
    </row>
    <row r="14" spans="1:7" ht="33.75" x14ac:dyDescent="0.2">
      <c r="A14" s="12" t="s">
        <v>97</v>
      </c>
      <c r="B14" s="42">
        <v>0</v>
      </c>
      <c r="C14" s="22"/>
      <c r="D14" s="22"/>
      <c r="E14" s="47">
        <v>713.12</v>
      </c>
      <c r="F14" s="22" t="e">
        <f t="shared" si="0"/>
        <v>#DIV/0!</v>
      </c>
      <c r="G14" s="22" t="e">
        <f t="shared" si="1"/>
        <v>#DIV/0!</v>
      </c>
    </row>
    <row r="15" spans="1:7" ht="33.75" x14ac:dyDescent="0.2">
      <c r="A15" s="12" t="s">
        <v>167</v>
      </c>
      <c r="B15" s="42">
        <v>2326.9899999999998</v>
      </c>
      <c r="C15" s="22"/>
      <c r="D15" s="22"/>
      <c r="E15" s="47">
        <v>4040.98</v>
      </c>
      <c r="F15" s="22"/>
      <c r="G15" s="22"/>
    </row>
    <row r="16" spans="1:7" x14ac:dyDescent="0.2">
      <c r="A16" s="12" t="s">
        <v>9</v>
      </c>
      <c r="B16" s="42">
        <v>0.01</v>
      </c>
      <c r="C16" s="22">
        <v>0.5</v>
      </c>
      <c r="D16" s="22">
        <v>0.5</v>
      </c>
      <c r="E16" s="47">
        <v>0</v>
      </c>
      <c r="F16" s="22">
        <f t="shared" si="0"/>
        <v>0</v>
      </c>
      <c r="G16" s="22">
        <f t="shared" si="1"/>
        <v>0</v>
      </c>
    </row>
    <row r="17" spans="1:7" x14ac:dyDescent="0.2">
      <c r="A17" s="12" t="s">
        <v>10</v>
      </c>
      <c r="B17" s="42">
        <v>0.01</v>
      </c>
      <c r="C17" s="22"/>
      <c r="D17" s="22"/>
      <c r="E17" s="47">
        <v>0</v>
      </c>
      <c r="F17" s="22">
        <f t="shared" si="0"/>
        <v>0</v>
      </c>
      <c r="G17" s="22" t="e">
        <f t="shared" si="1"/>
        <v>#DIV/0!</v>
      </c>
    </row>
    <row r="18" spans="1:7" ht="22.5" x14ac:dyDescent="0.2">
      <c r="A18" s="12" t="s">
        <v>11</v>
      </c>
      <c r="B18" s="42">
        <v>0.01</v>
      </c>
      <c r="C18" s="22"/>
      <c r="D18" s="22"/>
      <c r="E18" s="47">
        <v>0</v>
      </c>
      <c r="F18" s="22">
        <f t="shared" si="0"/>
        <v>0</v>
      </c>
      <c r="G18" s="22" t="e">
        <f t="shared" si="1"/>
        <v>#DIV/0!</v>
      </c>
    </row>
    <row r="19" spans="1:7" ht="33.75" x14ac:dyDescent="0.2">
      <c r="A19" s="12" t="s">
        <v>12</v>
      </c>
      <c r="B19" s="42">
        <v>2065.7199999999998</v>
      </c>
      <c r="C19" s="22">
        <v>700</v>
      </c>
      <c r="D19" s="22">
        <v>700</v>
      </c>
      <c r="E19" s="47">
        <v>4.13</v>
      </c>
      <c r="F19" s="22">
        <f t="shared" si="0"/>
        <v>0.19993029064926515</v>
      </c>
      <c r="G19" s="22">
        <f t="shared" si="1"/>
        <v>0.59</v>
      </c>
    </row>
    <row r="20" spans="1:7" x14ac:dyDescent="0.2">
      <c r="A20" s="12" t="s">
        <v>13</v>
      </c>
      <c r="B20" s="42">
        <v>2065.7199999999998</v>
      </c>
      <c r="C20" s="22"/>
      <c r="D20" s="22"/>
      <c r="E20" s="47">
        <v>4.13</v>
      </c>
      <c r="F20" s="22">
        <f t="shared" si="0"/>
        <v>0.19993029064926515</v>
      </c>
      <c r="G20" s="22" t="e">
        <f t="shared" si="1"/>
        <v>#DIV/0!</v>
      </c>
    </row>
    <row r="21" spans="1:7" x14ac:dyDescent="0.2">
      <c r="A21" s="12" t="s">
        <v>14</v>
      </c>
      <c r="B21" s="42">
        <v>2065.7199999999998</v>
      </c>
      <c r="C21" s="22"/>
      <c r="D21" s="22"/>
      <c r="E21" s="47">
        <v>4.13</v>
      </c>
      <c r="F21" s="22">
        <f t="shared" si="0"/>
        <v>0.19993029064926515</v>
      </c>
      <c r="G21" s="22" t="e">
        <f t="shared" si="1"/>
        <v>#DIV/0!</v>
      </c>
    </row>
    <row r="22" spans="1:7" ht="45" x14ac:dyDescent="0.2">
      <c r="A22" s="12" t="s">
        <v>15</v>
      </c>
      <c r="B22" s="42">
        <v>0</v>
      </c>
      <c r="C22" s="22"/>
      <c r="D22" s="22"/>
      <c r="E22" s="47">
        <v>119.46</v>
      </c>
      <c r="F22" s="22" t="e">
        <f t="shared" si="0"/>
        <v>#DIV/0!</v>
      </c>
      <c r="G22" s="22" t="e">
        <f t="shared" si="1"/>
        <v>#DIV/0!</v>
      </c>
    </row>
    <row r="23" spans="1:7" ht="22.5" x14ac:dyDescent="0.2">
      <c r="A23" s="12" t="s">
        <v>16</v>
      </c>
      <c r="B23" s="42">
        <v>0</v>
      </c>
      <c r="C23" s="22"/>
      <c r="D23" s="22"/>
      <c r="E23" s="47">
        <v>119.46</v>
      </c>
      <c r="F23" s="22" t="e">
        <f t="shared" si="0"/>
        <v>#DIV/0!</v>
      </c>
      <c r="G23" s="22" t="e">
        <f t="shared" si="1"/>
        <v>#DIV/0!</v>
      </c>
    </row>
    <row r="24" spans="1:7" x14ac:dyDescent="0.2">
      <c r="A24" s="12" t="s">
        <v>17</v>
      </c>
      <c r="B24" s="42">
        <v>0</v>
      </c>
      <c r="C24" s="22"/>
      <c r="D24" s="22"/>
      <c r="E24" s="47">
        <v>119.46</v>
      </c>
      <c r="F24" s="22" t="e">
        <f t="shared" si="0"/>
        <v>#DIV/0!</v>
      </c>
      <c r="G24" s="22" t="e">
        <f t="shared" si="1"/>
        <v>#DIV/0!</v>
      </c>
    </row>
    <row r="25" spans="1:7" ht="33.75" x14ac:dyDescent="0.2">
      <c r="A25" s="12" t="s">
        <v>18</v>
      </c>
      <c r="B25" s="42"/>
      <c r="C25" s="22"/>
      <c r="D25" s="22"/>
      <c r="E25" s="47">
        <v>0</v>
      </c>
      <c r="F25" s="22" t="e">
        <f t="shared" si="0"/>
        <v>#DIV/0!</v>
      </c>
      <c r="G25" s="22" t="e">
        <f t="shared" si="1"/>
        <v>#DIV/0!</v>
      </c>
    </row>
    <row r="26" spans="1:7" x14ac:dyDescent="0.2">
      <c r="A26" s="12" t="s">
        <v>19</v>
      </c>
      <c r="B26" s="42"/>
      <c r="C26" s="22"/>
      <c r="D26" s="22"/>
      <c r="E26" s="47"/>
      <c r="F26" s="22" t="e">
        <f t="shared" si="0"/>
        <v>#DIV/0!</v>
      </c>
      <c r="G26" s="22" t="e">
        <f t="shared" si="1"/>
        <v>#DIV/0!</v>
      </c>
    </row>
    <row r="27" spans="1:7" ht="12.75" customHeight="1" x14ac:dyDescent="0.2">
      <c r="A27" s="12" t="s">
        <v>20</v>
      </c>
      <c r="B27" s="42">
        <v>0</v>
      </c>
      <c r="C27" s="22"/>
      <c r="D27" s="22"/>
      <c r="E27" s="47">
        <v>0</v>
      </c>
      <c r="F27" s="22" t="e">
        <f t="shared" si="0"/>
        <v>#DIV/0!</v>
      </c>
      <c r="G27" s="22" t="e">
        <f t="shared" si="1"/>
        <v>#DIV/0!</v>
      </c>
    </row>
    <row r="28" spans="1:7" ht="41.25" customHeight="1" x14ac:dyDescent="0.2">
      <c r="A28" s="37" t="s">
        <v>80</v>
      </c>
      <c r="B28" s="42">
        <v>43088.69</v>
      </c>
      <c r="C28" s="22">
        <v>87603.71</v>
      </c>
      <c r="D28" s="22">
        <v>87603.71</v>
      </c>
      <c r="E28" s="47">
        <v>48014.81</v>
      </c>
      <c r="F28" s="22">
        <f t="shared" si="0"/>
        <v>111.43251280092292</v>
      </c>
      <c r="G28" s="22">
        <f t="shared" si="1"/>
        <v>54.809105687418935</v>
      </c>
    </row>
    <row r="29" spans="1:7" ht="33.75" x14ac:dyDescent="0.2">
      <c r="A29" s="12" t="s">
        <v>82</v>
      </c>
      <c r="B29" s="42">
        <v>43088.69</v>
      </c>
      <c r="C29" s="22"/>
      <c r="D29" s="22"/>
      <c r="E29" s="47">
        <v>48014.81</v>
      </c>
      <c r="F29" s="22">
        <f t="shared" si="0"/>
        <v>111.43251280092292</v>
      </c>
      <c r="G29" s="22" t="e">
        <f t="shared" si="1"/>
        <v>#DIV/0!</v>
      </c>
    </row>
    <row r="30" spans="1:7" ht="22.5" x14ac:dyDescent="0.2">
      <c r="A30" s="12" t="s">
        <v>81</v>
      </c>
      <c r="B30" s="42">
        <v>43088.69</v>
      </c>
      <c r="C30" s="22"/>
      <c r="D30" s="22"/>
      <c r="E30" s="47">
        <v>48014.81</v>
      </c>
      <c r="F30" s="22">
        <f t="shared" si="0"/>
        <v>111.43251280092292</v>
      </c>
      <c r="G30" s="22" t="e">
        <f t="shared" si="1"/>
        <v>#DIV/0!</v>
      </c>
    </row>
    <row r="31" spans="1:7" ht="22.5" x14ac:dyDescent="0.2">
      <c r="A31" s="12" t="s">
        <v>83</v>
      </c>
      <c r="B31" s="42"/>
      <c r="C31" s="22"/>
      <c r="D31" s="22"/>
      <c r="E31" s="47">
        <v>0</v>
      </c>
      <c r="F31" s="22" t="e">
        <f t="shared" si="0"/>
        <v>#DIV/0!</v>
      </c>
      <c r="G31" s="22" t="e">
        <f t="shared" si="1"/>
        <v>#DIV/0!</v>
      </c>
    </row>
    <row r="32" spans="1:7" s="4" customFormat="1" ht="22.5" x14ac:dyDescent="0.2">
      <c r="A32" s="18" t="s">
        <v>21</v>
      </c>
      <c r="B32" s="41">
        <v>81.59</v>
      </c>
      <c r="C32" s="23">
        <v>212</v>
      </c>
      <c r="D32" s="23">
        <v>212</v>
      </c>
      <c r="E32" s="24">
        <v>76.34</v>
      </c>
      <c r="F32" s="23">
        <f t="shared" si="0"/>
        <v>93.565387915185681</v>
      </c>
      <c r="G32" s="23">
        <f>E32/D32*100</f>
        <v>36.009433962264154</v>
      </c>
    </row>
    <row r="33" spans="1:7" ht="22.5" x14ac:dyDescent="0.2">
      <c r="A33" s="12" t="s">
        <v>22</v>
      </c>
      <c r="B33" s="42">
        <v>81.59</v>
      </c>
      <c r="C33" s="22">
        <v>212</v>
      </c>
      <c r="D33" s="22">
        <v>212</v>
      </c>
      <c r="E33" s="47">
        <v>76.34</v>
      </c>
      <c r="F33" s="22">
        <f t="shared" si="0"/>
        <v>93.565387915185681</v>
      </c>
      <c r="G33" s="22">
        <f t="shared" ref="G33:G35" si="2">E33/D33*100</f>
        <v>36.009433962264154</v>
      </c>
    </row>
    <row r="34" spans="1:7" ht="22.5" x14ac:dyDescent="0.2">
      <c r="A34" s="12" t="s">
        <v>23</v>
      </c>
      <c r="B34" s="43">
        <v>81.59</v>
      </c>
      <c r="C34" s="38"/>
      <c r="D34" s="38"/>
      <c r="E34" s="48">
        <v>76.34</v>
      </c>
      <c r="F34" s="22">
        <f t="shared" si="0"/>
        <v>93.565387915185681</v>
      </c>
      <c r="G34" s="22" t="e">
        <f t="shared" si="2"/>
        <v>#DIV/0!</v>
      </c>
    </row>
    <row r="35" spans="1:7" x14ac:dyDescent="0.2">
      <c r="A35" s="12" t="s">
        <v>24</v>
      </c>
      <c r="B35" s="42">
        <v>81.59</v>
      </c>
      <c r="C35" s="22"/>
      <c r="D35" s="22"/>
      <c r="E35" s="47">
        <v>76.34</v>
      </c>
      <c r="F35" s="22">
        <f t="shared" si="0"/>
        <v>93.565387915185681</v>
      </c>
      <c r="G35" s="22" t="e">
        <f t="shared" si="2"/>
        <v>#DIV/0!</v>
      </c>
    </row>
    <row r="36" spans="1:7" x14ac:dyDescent="0.2">
      <c r="A36" s="12"/>
      <c r="B36" s="42"/>
      <c r="C36" s="22"/>
      <c r="D36" s="22"/>
      <c r="E36" s="47"/>
      <c r="F36" s="22"/>
      <c r="G36" s="22"/>
    </row>
    <row r="37" spans="1:7" x14ac:dyDescent="0.2">
      <c r="A37" s="12" t="s">
        <v>153</v>
      </c>
      <c r="B37" s="42"/>
      <c r="C37" s="22">
        <v>5585.63</v>
      </c>
      <c r="D37" s="22">
        <v>5585.63</v>
      </c>
      <c r="E37" s="47"/>
      <c r="F37" s="22"/>
      <c r="G37" s="22"/>
    </row>
    <row r="38" spans="1:7" x14ac:dyDescent="0.2">
      <c r="A38" s="51" t="s">
        <v>25</v>
      </c>
      <c r="B38" s="41">
        <f>B4+B32+B37</f>
        <v>377012.42</v>
      </c>
      <c r="C38" s="24">
        <f>C4+C32+C37</f>
        <v>895958.82</v>
      </c>
      <c r="D38" s="24">
        <f>D4+D32+D37</f>
        <v>895958.82</v>
      </c>
      <c r="E38" s="24">
        <f>E4+E32+E37</f>
        <v>432160.72000000003</v>
      </c>
      <c r="F38" s="24">
        <f>E38/B38*100</f>
        <v>114.62771438670379</v>
      </c>
      <c r="G38" s="24">
        <f>E38/D38*100</f>
        <v>48.234440060537608</v>
      </c>
    </row>
    <row r="39" spans="1:7" x14ac:dyDescent="0.2">
      <c r="A39" s="16"/>
      <c r="B39" s="41"/>
      <c r="C39" s="24"/>
      <c r="D39" s="24"/>
      <c r="E39" s="24"/>
      <c r="F39" s="24"/>
      <c r="G39" s="24"/>
    </row>
    <row r="40" spans="1:7" s="19" customFormat="1" x14ac:dyDescent="0.2">
      <c r="A40" s="18" t="s">
        <v>26</v>
      </c>
      <c r="B40" s="41">
        <v>367394.27</v>
      </c>
      <c r="C40" s="23">
        <f>C41+C51+C84+C92</f>
        <v>878246.82</v>
      </c>
      <c r="D40" s="23">
        <f>D41+D51+D84+D92</f>
        <v>878246.82</v>
      </c>
      <c r="E40" s="24">
        <v>419468.63</v>
      </c>
      <c r="F40" s="23">
        <f>E40/B40*100</f>
        <v>114.17397173886243</v>
      </c>
      <c r="G40" s="23">
        <f>E40/D40*100</f>
        <v>47.762043704297163</v>
      </c>
    </row>
    <row r="41" spans="1:7" x14ac:dyDescent="0.2">
      <c r="A41" s="12" t="s">
        <v>27</v>
      </c>
      <c r="B41" s="42">
        <v>300841.71000000002</v>
      </c>
      <c r="C41" s="22">
        <v>708934.71</v>
      </c>
      <c r="D41" s="22">
        <v>708934.71</v>
      </c>
      <c r="E41" s="47">
        <v>339297.34</v>
      </c>
      <c r="F41" s="22">
        <f>E41/B41*100</f>
        <v>112.78267897094456</v>
      </c>
      <c r="G41" s="22">
        <f>E41/D41*100</f>
        <v>47.860167546317491</v>
      </c>
    </row>
    <row r="42" spans="1:7" x14ac:dyDescent="0.2">
      <c r="A42" s="12" t="s">
        <v>28</v>
      </c>
      <c r="B42" s="42">
        <v>252895.56</v>
      </c>
      <c r="C42" s="22"/>
      <c r="D42" s="22"/>
      <c r="E42" s="47">
        <v>278221.95</v>
      </c>
      <c r="F42" s="22">
        <f t="shared" ref="F42:F94" si="3">E42/B42*100</f>
        <v>110.01456490576584</v>
      </c>
      <c r="G42" s="22" t="e">
        <f t="shared" ref="G42:G91" si="4">E42/D42*100</f>
        <v>#DIV/0!</v>
      </c>
    </row>
    <row r="43" spans="1:7" x14ac:dyDescent="0.2">
      <c r="A43" s="12" t="s">
        <v>29</v>
      </c>
      <c r="B43" s="42">
        <v>249516.89</v>
      </c>
      <c r="C43" s="22"/>
      <c r="D43" s="22"/>
      <c r="E43" s="47">
        <v>273149.07</v>
      </c>
      <c r="F43" s="22">
        <f t="shared" si="3"/>
        <v>109.47117447640518</v>
      </c>
      <c r="G43" s="22" t="e">
        <f t="shared" si="4"/>
        <v>#DIV/0!</v>
      </c>
    </row>
    <row r="44" spans="1:7" x14ac:dyDescent="0.2">
      <c r="A44" s="12" t="s">
        <v>30</v>
      </c>
      <c r="B44" s="42">
        <v>341.77</v>
      </c>
      <c r="C44" s="22"/>
      <c r="D44" s="22"/>
      <c r="E44" s="47">
        <v>2329.11</v>
      </c>
      <c r="F44" s="22">
        <f t="shared" si="3"/>
        <v>681.48462416244854</v>
      </c>
      <c r="G44" s="22" t="e">
        <f t="shared" si="4"/>
        <v>#DIV/0!</v>
      </c>
    </row>
    <row r="45" spans="1:7" x14ac:dyDescent="0.2">
      <c r="A45" s="12" t="s">
        <v>31</v>
      </c>
      <c r="B45" s="42">
        <v>3036.9</v>
      </c>
      <c r="C45" s="22"/>
      <c r="D45" s="22"/>
      <c r="E45" s="47">
        <v>2743.77</v>
      </c>
      <c r="F45" s="22">
        <f t="shared" si="3"/>
        <v>90.347723007013727</v>
      </c>
      <c r="G45" s="22" t="e">
        <f t="shared" si="4"/>
        <v>#DIV/0!</v>
      </c>
    </row>
    <row r="46" spans="1:7" x14ac:dyDescent="0.2">
      <c r="A46" s="12" t="s">
        <v>32</v>
      </c>
      <c r="B46" s="42">
        <v>6214.46</v>
      </c>
      <c r="C46" s="22"/>
      <c r="D46" s="22"/>
      <c r="E46" s="47">
        <v>15149.58</v>
      </c>
      <c r="F46" s="22">
        <f t="shared" si="3"/>
        <v>243.77950779311476</v>
      </c>
      <c r="G46" s="22" t="e">
        <f t="shared" si="4"/>
        <v>#DIV/0!</v>
      </c>
    </row>
    <row r="47" spans="1:7" x14ac:dyDescent="0.2">
      <c r="A47" s="12" t="s">
        <v>33</v>
      </c>
      <c r="B47" s="42">
        <v>6214.46</v>
      </c>
      <c r="C47" s="22"/>
      <c r="D47" s="22"/>
      <c r="E47" s="47">
        <v>6214.46</v>
      </c>
      <c r="F47" s="22">
        <f t="shared" si="3"/>
        <v>100</v>
      </c>
      <c r="G47" s="22" t="e">
        <f t="shared" si="4"/>
        <v>#DIV/0!</v>
      </c>
    </row>
    <row r="48" spans="1:7" x14ac:dyDescent="0.2">
      <c r="A48" s="12" t="s">
        <v>34</v>
      </c>
      <c r="B48" s="42">
        <v>41731.69</v>
      </c>
      <c r="C48" s="22"/>
      <c r="D48" s="22"/>
      <c r="E48" s="47">
        <v>45925.81</v>
      </c>
      <c r="F48" s="22">
        <f t="shared" si="3"/>
        <v>110.05020405356217</v>
      </c>
      <c r="G48" s="22" t="e">
        <f t="shared" si="4"/>
        <v>#DIV/0!</v>
      </c>
    </row>
    <row r="49" spans="1:7" ht="22.5" x14ac:dyDescent="0.2">
      <c r="A49" s="12" t="s">
        <v>35</v>
      </c>
      <c r="B49" s="42">
        <v>41722.230000000003</v>
      </c>
      <c r="C49" s="22"/>
      <c r="D49" s="22"/>
      <c r="E49" s="47">
        <v>45879.53</v>
      </c>
      <c r="F49" s="22">
        <f t="shared" si="3"/>
        <v>109.96423249668101</v>
      </c>
      <c r="G49" s="22" t="e">
        <f t="shared" si="4"/>
        <v>#DIV/0!</v>
      </c>
    </row>
    <row r="50" spans="1:7" ht="22.5" x14ac:dyDescent="0.2">
      <c r="A50" s="12" t="s">
        <v>36</v>
      </c>
      <c r="B50" s="42">
        <v>9.4600000000000009</v>
      </c>
      <c r="C50" s="22"/>
      <c r="D50" s="22"/>
      <c r="E50" s="47">
        <v>46.28</v>
      </c>
      <c r="F50" s="22">
        <f t="shared" si="3"/>
        <v>489.21775898520082</v>
      </c>
      <c r="G50" s="22" t="e">
        <f t="shared" si="4"/>
        <v>#DIV/0!</v>
      </c>
    </row>
    <row r="51" spans="1:7" s="20" customFormat="1" x14ac:dyDescent="0.2">
      <c r="A51" s="12" t="s">
        <v>37</v>
      </c>
      <c r="B51" s="42">
        <v>66171.05</v>
      </c>
      <c r="C51" s="22">
        <v>166853.84</v>
      </c>
      <c r="D51" s="22">
        <v>166853.84</v>
      </c>
      <c r="E51" s="47">
        <v>78576.67</v>
      </c>
      <c r="F51" s="22">
        <f t="shared" si="3"/>
        <v>118.7478058758324</v>
      </c>
      <c r="G51" s="22">
        <f t="shared" si="4"/>
        <v>47.093114548637303</v>
      </c>
    </row>
    <row r="52" spans="1:7" x14ac:dyDescent="0.2">
      <c r="A52" s="12" t="s">
        <v>38</v>
      </c>
      <c r="B52" s="42">
        <v>29601.7</v>
      </c>
      <c r="C52" s="22"/>
      <c r="D52" s="22"/>
      <c r="E52" s="47">
        <v>31507.42</v>
      </c>
      <c r="F52" s="22">
        <f t="shared" si="3"/>
        <v>106.43787350050842</v>
      </c>
      <c r="G52" s="22" t="e">
        <f t="shared" si="4"/>
        <v>#DIV/0!</v>
      </c>
    </row>
    <row r="53" spans="1:7" x14ac:dyDescent="0.2">
      <c r="A53" s="12" t="s">
        <v>39</v>
      </c>
      <c r="B53" s="42">
        <v>849.66</v>
      </c>
      <c r="C53" s="25"/>
      <c r="D53" s="25"/>
      <c r="E53" s="47">
        <v>817.62</v>
      </c>
      <c r="F53" s="22">
        <f t="shared" si="3"/>
        <v>96.229079867241012</v>
      </c>
      <c r="G53" s="22" t="e">
        <f t="shared" si="4"/>
        <v>#DIV/0!</v>
      </c>
    </row>
    <row r="54" spans="1:7" ht="22.5" x14ac:dyDescent="0.2">
      <c r="A54" s="12" t="s">
        <v>40</v>
      </c>
      <c r="B54" s="42">
        <v>28642.15</v>
      </c>
      <c r="C54" s="25"/>
      <c r="D54" s="25"/>
      <c r="E54" s="47">
        <v>30653.08</v>
      </c>
      <c r="F54" s="22">
        <f t="shared" si="3"/>
        <v>107.02087657525709</v>
      </c>
      <c r="G54" s="22" t="e">
        <f t="shared" si="4"/>
        <v>#DIV/0!</v>
      </c>
    </row>
    <row r="55" spans="1:7" ht="22.5" x14ac:dyDescent="0.2">
      <c r="A55" s="12" t="s">
        <v>41</v>
      </c>
      <c r="B55" s="42">
        <v>71.67</v>
      </c>
      <c r="C55" s="25"/>
      <c r="D55" s="25"/>
      <c r="E55" s="47">
        <v>0</v>
      </c>
      <c r="F55" s="22">
        <f t="shared" si="3"/>
        <v>0</v>
      </c>
      <c r="G55" s="22" t="e">
        <f t="shared" si="4"/>
        <v>#DIV/0!</v>
      </c>
    </row>
    <row r="56" spans="1:7" ht="22.5" x14ac:dyDescent="0.2">
      <c r="A56" s="12" t="s">
        <v>110</v>
      </c>
      <c r="B56" s="42">
        <v>38.22</v>
      </c>
      <c r="C56" s="25"/>
      <c r="D56" s="25"/>
      <c r="E56" s="47">
        <v>36.72</v>
      </c>
      <c r="F56" s="22">
        <f t="shared" si="3"/>
        <v>96.075353218210353</v>
      </c>
      <c r="G56" s="22" t="e">
        <f t="shared" si="4"/>
        <v>#DIV/0!</v>
      </c>
    </row>
    <row r="57" spans="1:7" x14ac:dyDescent="0.2">
      <c r="A57" s="12" t="s">
        <v>42</v>
      </c>
      <c r="B57" s="42">
        <v>9313.32</v>
      </c>
      <c r="C57" s="22"/>
      <c r="D57" s="22"/>
      <c r="E57" s="47">
        <v>26699.83</v>
      </c>
      <c r="F57" s="22">
        <f t="shared" si="3"/>
        <v>286.68434027822519</v>
      </c>
      <c r="G57" s="22" t="e">
        <f t="shared" si="4"/>
        <v>#DIV/0!</v>
      </c>
    </row>
    <row r="58" spans="1:7" ht="22.5" x14ac:dyDescent="0.2">
      <c r="A58" s="12" t="s">
        <v>43</v>
      </c>
      <c r="B58" s="42">
        <v>1304.8</v>
      </c>
      <c r="C58" s="25"/>
      <c r="D58" s="25"/>
      <c r="E58" s="47">
        <v>2107.11</v>
      </c>
      <c r="F58" s="22">
        <f t="shared" si="3"/>
        <v>161.4891171060699</v>
      </c>
      <c r="G58" s="22" t="e">
        <f t="shared" si="4"/>
        <v>#DIV/0!</v>
      </c>
    </row>
    <row r="59" spans="1:7" x14ac:dyDescent="0.2">
      <c r="A59" s="12" t="s">
        <v>44</v>
      </c>
      <c r="B59" s="42">
        <v>1758.77</v>
      </c>
      <c r="C59" s="25"/>
      <c r="D59" s="25"/>
      <c r="E59" s="47">
        <v>14184.77</v>
      </c>
      <c r="F59" s="22">
        <f t="shared" si="3"/>
        <v>806.51648595325139</v>
      </c>
      <c r="G59" s="22" t="e">
        <f t="shared" si="4"/>
        <v>#DIV/0!</v>
      </c>
    </row>
    <row r="60" spans="1:7" x14ac:dyDescent="0.2">
      <c r="A60" s="12" t="s">
        <v>45</v>
      </c>
      <c r="B60" s="42">
        <v>5885.39</v>
      </c>
      <c r="C60" s="25"/>
      <c r="D60" s="25"/>
      <c r="E60" s="47">
        <v>8578.85</v>
      </c>
      <c r="F60" s="22">
        <f t="shared" si="3"/>
        <v>145.76519143166382</v>
      </c>
      <c r="G60" s="22" t="e">
        <f t="shared" si="4"/>
        <v>#DIV/0!</v>
      </c>
    </row>
    <row r="61" spans="1:7" ht="22.5" x14ac:dyDescent="0.2">
      <c r="A61" s="12" t="s">
        <v>46</v>
      </c>
      <c r="B61" s="42">
        <v>218.5</v>
      </c>
      <c r="C61" s="25"/>
      <c r="D61" s="25"/>
      <c r="E61" s="47">
        <v>811.92</v>
      </c>
      <c r="F61" s="22">
        <f t="shared" si="3"/>
        <v>371.58810068649888</v>
      </c>
      <c r="G61" s="22" t="e">
        <f t="shared" si="4"/>
        <v>#DIV/0!</v>
      </c>
    </row>
    <row r="62" spans="1:7" x14ac:dyDescent="0.2">
      <c r="A62" s="12" t="s">
        <v>47</v>
      </c>
      <c r="B62" s="42">
        <v>145.86000000000001</v>
      </c>
      <c r="C62" s="25"/>
      <c r="D62" s="25"/>
      <c r="E62" s="47">
        <v>1017.18</v>
      </c>
      <c r="F62" s="22">
        <f t="shared" si="3"/>
        <v>697.36733854380896</v>
      </c>
      <c r="G62" s="22" t="e">
        <f t="shared" si="4"/>
        <v>#DIV/0!</v>
      </c>
    </row>
    <row r="63" spans="1:7" ht="22.5" x14ac:dyDescent="0.2">
      <c r="A63" s="12" t="s">
        <v>48</v>
      </c>
      <c r="B63" s="42"/>
      <c r="C63" s="25"/>
      <c r="D63" s="25"/>
      <c r="E63" s="47"/>
      <c r="F63" s="22" t="e">
        <f t="shared" si="3"/>
        <v>#DIV/0!</v>
      </c>
      <c r="G63" s="22" t="e">
        <f t="shared" si="4"/>
        <v>#DIV/0!</v>
      </c>
    </row>
    <row r="64" spans="1:7" x14ac:dyDescent="0.2">
      <c r="A64" s="12" t="s">
        <v>49</v>
      </c>
      <c r="B64" s="42">
        <v>25948.26</v>
      </c>
      <c r="C64" s="22"/>
      <c r="D64" s="22"/>
      <c r="E64" s="47">
        <v>18015.939999999999</v>
      </c>
      <c r="F64" s="22">
        <f t="shared" si="3"/>
        <v>69.430243106859564</v>
      </c>
      <c r="G64" s="22" t="e">
        <f t="shared" si="4"/>
        <v>#DIV/0!</v>
      </c>
    </row>
    <row r="65" spans="1:7" ht="22.5" x14ac:dyDescent="0.2">
      <c r="A65" s="12" t="s">
        <v>50</v>
      </c>
      <c r="B65" s="42">
        <v>14271.11</v>
      </c>
      <c r="C65" s="25"/>
      <c r="D65" s="25"/>
      <c r="E65" s="47">
        <v>14673.81</v>
      </c>
      <c r="F65" s="22">
        <f t="shared" si="3"/>
        <v>102.82178471050956</v>
      </c>
      <c r="G65" s="22" t="e">
        <f t="shared" si="4"/>
        <v>#DIV/0!</v>
      </c>
    </row>
    <row r="66" spans="1:7" ht="22.5" x14ac:dyDescent="0.2">
      <c r="A66" s="12" t="s">
        <v>51</v>
      </c>
      <c r="B66" s="42">
        <v>7246.92</v>
      </c>
      <c r="C66" s="25"/>
      <c r="D66" s="25"/>
      <c r="E66" s="47">
        <v>969.04</v>
      </c>
      <c r="F66" s="22">
        <f t="shared" si="3"/>
        <v>13.371749653645962</v>
      </c>
      <c r="G66" s="22" t="e">
        <f t="shared" si="4"/>
        <v>#DIV/0!</v>
      </c>
    </row>
    <row r="67" spans="1:7" x14ac:dyDescent="0.2">
      <c r="A67" s="12" t="s">
        <v>52</v>
      </c>
      <c r="B67" s="42"/>
      <c r="C67" s="25"/>
      <c r="D67" s="25"/>
      <c r="E67" s="47"/>
      <c r="F67" s="22" t="e">
        <f t="shared" si="3"/>
        <v>#DIV/0!</v>
      </c>
      <c r="G67" s="22" t="e">
        <f t="shared" si="4"/>
        <v>#DIV/0!</v>
      </c>
    </row>
    <row r="68" spans="1:7" x14ac:dyDescent="0.2">
      <c r="A68" s="12" t="s">
        <v>53</v>
      </c>
      <c r="B68" s="42">
        <v>1358.63</v>
      </c>
      <c r="C68" s="25"/>
      <c r="D68" s="25"/>
      <c r="E68" s="47">
        <v>1209.24</v>
      </c>
      <c r="F68" s="22">
        <f t="shared" si="3"/>
        <v>89.004364690901866</v>
      </c>
      <c r="G68" s="22" t="e">
        <f t="shared" si="4"/>
        <v>#DIV/0!</v>
      </c>
    </row>
    <row r="69" spans="1:7" x14ac:dyDescent="0.2">
      <c r="A69" s="12" t="s">
        <v>98</v>
      </c>
      <c r="B69" s="42"/>
      <c r="C69" s="25"/>
      <c r="D69" s="25"/>
      <c r="E69" s="47"/>
      <c r="F69" s="22" t="e">
        <f t="shared" si="3"/>
        <v>#DIV/0!</v>
      </c>
      <c r="G69" s="22" t="e">
        <f t="shared" si="4"/>
        <v>#DIV/0!</v>
      </c>
    </row>
    <row r="70" spans="1:7" ht="22.5" x14ac:dyDescent="0.2">
      <c r="A70" s="12" t="s">
        <v>54</v>
      </c>
      <c r="B70" s="42">
        <v>240.89</v>
      </c>
      <c r="C70" s="25"/>
      <c r="D70" s="25"/>
      <c r="E70" s="47">
        <v>101.86</v>
      </c>
      <c r="F70" s="22">
        <f t="shared" si="3"/>
        <v>42.284860309684916</v>
      </c>
      <c r="G70" s="22" t="e">
        <f t="shared" si="4"/>
        <v>#DIV/0!</v>
      </c>
    </row>
    <row r="71" spans="1:7" x14ac:dyDescent="0.2">
      <c r="A71" s="12" t="s">
        <v>55</v>
      </c>
      <c r="B71" s="42">
        <v>1325.15</v>
      </c>
      <c r="C71" s="25"/>
      <c r="D71" s="25"/>
      <c r="E71" s="47">
        <v>0</v>
      </c>
      <c r="F71" s="22">
        <f t="shared" si="3"/>
        <v>0</v>
      </c>
      <c r="G71" s="22" t="e">
        <f t="shared" si="4"/>
        <v>#DIV/0!</v>
      </c>
    </row>
    <row r="72" spans="1:7" x14ac:dyDescent="0.2">
      <c r="A72" s="12" t="s">
        <v>56</v>
      </c>
      <c r="B72" s="42">
        <v>867.96</v>
      </c>
      <c r="C72" s="25"/>
      <c r="D72" s="25"/>
      <c r="E72" s="47">
        <v>655.8</v>
      </c>
      <c r="F72" s="22">
        <f t="shared" si="3"/>
        <v>75.556477257016439</v>
      </c>
      <c r="G72" s="22" t="e">
        <f t="shared" si="4"/>
        <v>#DIV/0!</v>
      </c>
    </row>
    <row r="73" spans="1:7" x14ac:dyDescent="0.2">
      <c r="A73" s="12" t="s">
        <v>57</v>
      </c>
      <c r="B73" s="42">
        <v>637.6</v>
      </c>
      <c r="C73" s="25"/>
      <c r="D73" s="25"/>
      <c r="E73" s="47">
        <v>406.19</v>
      </c>
      <c r="F73" s="22">
        <f t="shared" si="3"/>
        <v>63.706085319949814</v>
      </c>
      <c r="G73" s="22" t="e">
        <f t="shared" si="4"/>
        <v>#DIV/0!</v>
      </c>
    </row>
    <row r="74" spans="1:7" ht="22.5" x14ac:dyDescent="0.2">
      <c r="A74" s="12" t="s">
        <v>58</v>
      </c>
      <c r="B74" s="42"/>
      <c r="C74" s="22"/>
      <c r="D74" s="22"/>
      <c r="E74" s="47"/>
      <c r="F74" s="22" t="e">
        <f t="shared" si="3"/>
        <v>#DIV/0!</v>
      </c>
      <c r="G74" s="22" t="e">
        <f t="shared" si="4"/>
        <v>#DIV/0!</v>
      </c>
    </row>
    <row r="75" spans="1:7" ht="22.5" x14ac:dyDescent="0.2">
      <c r="A75" s="12" t="s">
        <v>59</v>
      </c>
      <c r="B75" s="42"/>
      <c r="C75" s="25"/>
      <c r="D75" s="25"/>
      <c r="E75" s="47"/>
      <c r="F75" s="22" t="e">
        <f t="shared" si="3"/>
        <v>#DIV/0!</v>
      </c>
      <c r="G75" s="22" t="e">
        <f t="shared" si="4"/>
        <v>#DIV/0!</v>
      </c>
    </row>
    <row r="76" spans="1:7" ht="22.5" x14ac:dyDescent="0.2">
      <c r="A76" s="12" t="s">
        <v>60</v>
      </c>
      <c r="B76" s="42">
        <v>1307.77</v>
      </c>
      <c r="C76" s="22"/>
      <c r="D76" s="22"/>
      <c r="E76" s="47">
        <v>2353.48</v>
      </c>
      <c r="F76" s="22">
        <f t="shared" si="3"/>
        <v>179.9613081811022</v>
      </c>
      <c r="G76" s="22" t="e">
        <f t="shared" si="4"/>
        <v>#DIV/0!</v>
      </c>
    </row>
    <row r="77" spans="1:7" ht="22.5" x14ac:dyDescent="0.2">
      <c r="A77" s="12" t="s">
        <v>111</v>
      </c>
      <c r="B77" s="42"/>
      <c r="C77" s="22"/>
      <c r="D77" s="22"/>
      <c r="E77" s="47">
        <v>100</v>
      </c>
      <c r="F77" s="22" t="e">
        <f t="shared" si="3"/>
        <v>#DIV/0!</v>
      </c>
      <c r="G77" s="22" t="e">
        <f t="shared" si="4"/>
        <v>#DIV/0!</v>
      </c>
    </row>
    <row r="78" spans="1:7" x14ac:dyDescent="0.2">
      <c r="A78" s="12" t="s">
        <v>61</v>
      </c>
      <c r="B78" s="42">
        <v>650.04</v>
      </c>
      <c r="C78" s="25"/>
      <c r="D78" s="25"/>
      <c r="E78" s="47">
        <v>215.72</v>
      </c>
      <c r="F78" s="22">
        <f t="shared" si="3"/>
        <v>33.185650113839152</v>
      </c>
      <c r="G78" s="22" t="e">
        <f t="shared" si="4"/>
        <v>#DIV/0!</v>
      </c>
    </row>
    <row r="79" spans="1:7" x14ac:dyDescent="0.2">
      <c r="A79" s="12" t="s">
        <v>105</v>
      </c>
      <c r="B79" s="42">
        <v>23.49</v>
      </c>
      <c r="C79" s="25"/>
      <c r="D79" s="25"/>
      <c r="E79" s="47">
        <v>0</v>
      </c>
      <c r="F79" s="22">
        <f t="shared" si="3"/>
        <v>0</v>
      </c>
      <c r="G79" s="22" t="e">
        <f t="shared" si="4"/>
        <v>#DIV/0!</v>
      </c>
    </row>
    <row r="80" spans="1:7" x14ac:dyDescent="0.2">
      <c r="A80" s="12" t="s">
        <v>112</v>
      </c>
      <c r="B80" s="42">
        <v>53.09</v>
      </c>
      <c r="C80" s="25"/>
      <c r="D80" s="25"/>
      <c r="E80" s="47">
        <v>53.09</v>
      </c>
      <c r="F80" s="22">
        <f t="shared" si="3"/>
        <v>100</v>
      </c>
      <c r="G80" s="22" t="e">
        <f t="shared" si="4"/>
        <v>#DIV/0!</v>
      </c>
    </row>
    <row r="81" spans="1:7" x14ac:dyDescent="0.2">
      <c r="A81" s="12" t="s">
        <v>62</v>
      </c>
      <c r="B81" s="42">
        <v>26.54</v>
      </c>
      <c r="C81" s="25"/>
      <c r="D81" s="25"/>
      <c r="E81" s="47">
        <v>343.76</v>
      </c>
      <c r="F81" s="22">
        <f t="shared" si="3"/>
        <v>1295.2524491333836</v>
      </c>
      <c r="G81" s="22" t="e">
        <f t="shared" si="4"/>
        <v>#DIV/0!</v>
      </c>
    </row>
    <row r="82" spans="1:7" x14ac:dyDescent="0.2">
      <c r="A82" s="12" t="s">
        <v>63</v>
      </c>
      <c r="B82" s="42">
        <v>290.33</v>
      </c>
      <c r="C82" s="25"/>
      <c r="D82" s="25"/>
      <c r="E82" s="47">
        <v>1428.75</v>
      </c>
      <c r="F82" s="22">
        <f t="shared" si="3"/>
        <v>492.1124237936142</v>
      </c>
      <c r="G82" s="22" t="e">
        <f t="shared" si="4"/>
        <v>#DIV/0!</v>
      </c>
    </row>
    <row r="83" spans="1:7" ht="22.5" x14ac:dyDescent="0.2">
      <c r="A83" s="12" t="s">
        <v>64</v>
      </c>
      <c r="B83" s="42">
        <v>264.27999999999997</v>
      </c>
      <c r="C83" s="25"/>
      <c r="D83" s="25"/>
      <c r="E83" s="47">
        <v>212.16</v>
      </c>
      <c r="F83" s="22">
        <f t="shared" si="3"/>
        <v>80.278492507946126</v>
      </c>
      <c r="G83" s="22" t="e">
        <f t="shared" si="4"/>
        <v>#DIV/0!</v>
      </c>
    </row>
    <row r="84" spans="1:7" s="20" customFormat="1" x14ac:dyDescent="0.2">
      <c r="A84" s="12" t="s">
        <v>65</v>
      </c>
      <c r="B84" s="42">
        <v>381.51</v>
      </c>
      <c r="C84" s="22">
        <v>2212.9699999999998</v>
      </c>
      <c r="D84" s="22">
        <v>2212.9699999999998</v>
      </c>
      <c r="E84" s="47">
        <v>1350.42</v>
      </c>
      <c r="F84" s="22">
        <f t="shared" si="3"/>
        <v>353.96713061256588</v>
      </c>
      <c r="G84" s="22">
        <f t="shared" si="4"/>
        <v>61.022969131981007</v>
      </c>
    </row>
    <row r="85" spans="1:7" x14ac:dyDescent="0.2">
      <c r="A85" s="12" t="s">
        <v>66</v>
      </c>
      <c r="B85" s="42">
        <v>381.51</v>
      </c>
      <c r="C85" s="22"/>
      <c r="D85" s="22"/>
      <c r="E85" s="47">
        <v>1350.42</v>
      </c>
      <c r="F85" s="22">
        <f t="shared" si="3"/>
        <v>353.96713061256588</v>
      </c>
      <c r="G85" s="22" t="e">
        <f t="shared" si="4"/>
        <v>#DIV/0!</v>
      </c>
    </row>
    <row r="86" spans="1:7" ht="22.5" x14ac:dyDescent="0.2">
      <c r="A86" s="12" t="s">
        <v>67</v>
      </c>
      <c r="B86" s="42">
        <v>132.19</v>
      </c>
      <c r="C86" s="25"/>
      <c r="D86" s="25"/>
      <c r="E86" s="47">
        <v>206.68</v>
      </c>
      <c r="F86" s="22">
        <f t="shared" si="3"/>
        <v>156.35070731522808</v>
      </c>
      <c r="G86" s="22" t="e">
        <f t="shared" si="4"/>
        <v>#DIV/0!</v>
      </c>
    </row>
    <row r="87" spans="1:7" x14ac:dyDescent="0.2">
      <c r="A87" s="12" t="s">
        <v>113</v>
      </c>
      <c r="B87" s="42">
        <v>219.32</v>
      </c>
      <c r="C87" s="25"/>
      <c r="D87" s="25"/>
      <c r="E87" s="47">
        <v>1143.74</v>
      </c>
      <c r="F87" s="22">
        <f t="shared" si="3"/>
        <v>521.49370782418384</v>
      </c>
      <c r="G87" s="22" t="e">
        <f t="shared" si="4"/>
        <v>#DIV/0!</v>
      </c>
    </row>
    <row r="88" spans="1:7" s="20" customFormat="1" ht="22.5" x14ac:dyDescent="0.2">
      <c r="A88" s="12" t="s">
        <v>68</v>
      </c>
      <c r="B88" s="42">
        <v>0</v>
      </c>
      <c r="C88" s="22"/>
      <c r="D88" s="22"/>
      <c r="E88" s="47">
        <v>0</v>
      </c>
      <c r="F88" s="22" t="e">
        <f>E88/B88*100</f>
        <v>#DIV/0!</v>
      </c>
      <c r="G88" s="22" t="e">
        <f t="shared" si="4"/>
        <v>#DIV/0!</v>
      </c>
    </row>
    <row r="89" spans="1:7" ht="22.5" x14ac:dyDescent="0.2">
      <c r="A89" s="12" t="s">
        <v>69</v>
      </c>
      <c r="B89" s="42">
        <v>0</v>
      </c>
      <c r="C89" s="22"/>
      <c r="D89" s="22"/>
      <c r="E89" s="47">
        <v>0</v>
      </c>
      <c r="F89" s="22" t="e">
        <f t="shared" si="3"/>
        <v>#DIV/0!</v>
      </c>
      <c r="G89" s="22" t="e">
        <f t="shared" si="4"/>
        <v>#DIV/0!</v>
      </c>
    </row>
    <row r="90" spans="1:7" ht="22.5" x14ac:dyDescent="0.2">
      <c r="A90" s="12" t="s">
        <v>114</v>
      </c>
      <c r="B90" s="42">
        <v>0</v>
      </c>
      <c r="C90" s="22"/>
      <c r="D90" s="22"/>
      <c r="E90" s="47">
        <v>0</v>
      </c>
      <c r="F90" s="22" t="e">
        <f t="shared" si="3"/>
        <v>#DIV/0!</v>
      </c>
      <c r="G90" s="22" t="e">
        <f t="shared" si="4"/>
        <v>#DIV/0!</v>
      </c>
    </row>
    <row r="91" spans="1:7" ht="22.5" x14ac:dyDescent="0.2">
      <c r="A91" s="12" t="s">
        <v>70</v>
      </c>
      <c r="B91" s="42">
        <v>0</v>
      </c>
      <c r="C91" s="22"/>
      <c r="D91" s="22"/>
      <c r="E91" s="47">
        <v>0</v>
      </c>
      <c r="F91" s="22" t="e">
        <f t="shared" si="3"/>
        <v>#DIV/0!</v>
      </c>
      <c r="G91" s="22" t="e">
        <f t="shared" si="4"/>
        <v>#DIV/0!</v>
      </c>
    </row>
    <row r="92" spans="1:7" s="20" customFormat="1" x14ac:dyDescent="0.2">
      <c r="A92" s="12" t="s">
        <v>99</v>
      </c>
      <c r="B92" s="42">
        <v>0</v>
      </c>
      <c r="C92" s="22">
        <v>245.3</v>
      </c>
      <c r="D92" s="22">
        <v>245.3</v>
      </c>
      <c r="E92" s="47">
        <v>244.2</v>
      </c>
      <c r="F92" s="22" t="e">
        <f t="shared" si="3"/>
        <v>#DIV/0!</v>
      </c>
      <c r="G92" s="22"/>
    </row>
    <row r="93" spans="1:7" x14ac:dyDescent="0.2">
      <c r="A93" s="12" t="s">
        <v>100</v>
      </c>
      <c r="B93" s="42">
        <v>0</v>
      </c>
      <c r="C93" s="22"/>
      <c r="D93" s="22"/>
      <c r="E93" s="47">
        <v>244.2</v>
      </c>
      <c r="F93" s="22" t="e">
        <f t="shared" si="3"/>
        <v>#DIV/0!</v>
      </c>
      <c r="G93" s="22"/>
    </row>
    <row r="94" spans="1:7" x14ac:dyDescent="0.2">
      <c r="A94" s="12" t="s">
        <v>101</v>
      </c>
      <c r="B94" s="42">
        <v>0</v>
      </c>
      <c r="C94" s="22"/>
      <c r="D94" s="22"/>
      <c r="E94" s="47"/>
      <c r="F94" s="22" t="e">
        <f t="shared" si="3"/>
        <v>#DIV/0!</v>
      </c>
      <c r="G94" s="22"/>
    </row>
    <row r="95" spans="1:7" x14ac:dyDescent="0.2">
      <c r="A95" s="12" t="s">
        <v>168</v>
      </c>
      <c r="B95" s="42">
        <v>0</v>
      </c>
      <c r="C95" s="22"/>
      <c r="D95" s="22"/>
      <c r="E95" s="47">
        <v>244.2</v>
      </c>
      <c r="F95" s="22"/>
      <c r="G95" s="22"/>
    </row>
    <row r="96" spans="1:7" s="19" customFormat="1" ht="22.5" x14ac:dyDescent="0.2">
      <c r="A96" s="18" t="s">
        <v>71</v>
      </c>
      <c r="B96" s="41">
        <v>0</v>
      </c>
      <c r="C96" s="23">
        <v>17712</v>
      </c>
      <c r="D96" s="23">
        <v>17712</v>
      </c>
      <c r="E96" s="24">
        <v>0</v>
      </c>
      <c r="F96" s="23" t="e">
        <f>E96/B96*100</f>
        <v>#DIV/0!</v>
      </c>
      <c r="G96" s="23">
        <f>E96/D96*100</f>
        <v>0</v>
      </c>
    </row>
    <row r="97" spans="1:7" s="21" customFormat="1" ht="22.5" x14ac:dyDescent="0.2">
      <c r="A97" s="12" t="s">
        <v>72</v>
      </c>
      <c r="B97" s="42">
        <v>0</v>
      </c>
      <c r="C97" s="22">
        <v>17712</v>
      </c>
      <c r="D97" s="22">
        <v>17712</v>
      </c>
      <c r="E97" s="47">
        <v>0</v>
      </c>
      <c r="F97" s="22" t="e">
        <f>E97/B97*100</f>
        <v>#DIV/0!</v>
      </c>
      <c r="G97" s="22">
        <f t="shared" ref="G97:G106" si="5">E97/D97*100</f>
        <v>0</v>
      </c>
    </row>
    <row r="98" spans="1:7" x14ac:dyDescent="0.2">
      <c r="A98" s="12" t="s">
        <v>73</v>
      </c>
      <c r="B98" s="42">
        <v>0</v>
      </c>
      <c r="C98" s="22"/>
      <c r="D98" s="22"/>
      <c r="E98" s="47">
        <v>0</v>
      </c>
      <c r="F98" s="22" t="e">
        <f t="shared" ref="F98:F106" si="6">E98/B98*100</f>
        <v>#DIV/0!</v>
      </c>
      <c r="G98" s="22" t="e">
        <f t="shared" si="5"/>
        <v>#DIV/0!</v>
      </c>
    </row>
    <row r="99" spans="1:7" x14ac:dyDescent="0.2">
      <c r="A99" s="12" t="s">
        <v>74</v>
      </c>
      <c r="B99" s="42">
        <v>0</v>
      </c>
      <c r="C99" s="25"/>
      <c r="D99" s="25"/>
      <c r="E99" s="47">
        <v>0</v>
      </c>
      <c r="F99" s="22" t="e">
        <f t="shared" si="6"/>
        <v>#DIV/0!</v>
      </c>
      <c r="G99" s="22" t="e">
        <f t="shared" si="5"/>
        <v>#DIV/0!</v>
      </c>
    </row>
    <row r="100" spans="1:7" x14ac:dyDescent="0.2">
      <c r="A100" s="12" t="s">
        <v>75</v>
      </c>
      <c r="B100" s="42">
        <v>0</v>
      </c>
      <c r="C100" s="25"/>
      <c r="D100" s="25"/>
      <c r="E100" s="47">
        <v>0</v>
      </c>
      <c r="F100" s="22" t="e">
        <f t="shared" si="6"/>
        <v>#DIV/0!</v>
      </c>
      <c r="G100" s="22" t="e">
        <f t="shared" si="5"/>
        <v>#DIV/0!</v>
      </c>
    </row>
    <row r="101" spans="1:7" ht="22.5" x14ac:dyDescent="0.2">
      <c r="A101" s="12" t="s">
        <v>76</v>
      </c>
      <c r="B101" s="42">
        <v>0</v>
      </c>
      <c r="C101" s="25"/>
      <c r="D101" s="25"/>
      <c r="E101" s="47">
        <v>0</v>
      </c>
      <c r="F101" s="22" t="e">
        <f t="shared" si="6"/>
        <v>#DIV/0!</v>
      </c>
      <c r="G101" s="22" t="e">
        <f t="shared" si="5"/>
        <v>#DIV/0!</v>
      </c>
    </row>
    <row r="102" spans="1:7" ht="22.5" x14ac:dyDescent="0.2">
      <c r="A102" s="12" t="s">
        <v>77</v>
      </c>
      <c r="B102" s="42">
        <v>0</v>
      </c>
      <c r="C102" s="22"/>
      <c r="D102" s="22"/>
      <c r="E102" s="47">
        <v>0</v>
      </c>
      <c r="F102" s="22" t="e">
        <f t="shared" si="6"/>
        <v>#DIV/0!</v>
      </c>
      <c r="G102" s="22" t="e">
        <f t="shared" si="5"/>
        <v>#DIV/0!</v>
      </c>
    </row>
    <row r="103" spans="1:7" x14ac:dyDescent="0.2">
      <c r="A103" s="12" t="s">
        <v>78</v>
      </c>
      <c r="B103" s="42">
        <v>0</v>
      </c>
      <c r="C103" s="25"/>
      <c r="D103" s="25"/>
      <c r="E103" s="47">
        <v>0</v>
      </c>
      <c r="F103" s="22" t="e">
        <f t="shared" si="6"/>
        <v>#DIV/0!</v>
      </c>
      <c r="G103" s="22" t="e">
        <f t="shared" si="5"/>
        <v>#DIV/0!</v>
      </c>
    </row>
    <row r="104" spans="1:7" s="19" customFormat="1" ht="16.5" customHeight="1" x14ac:dyDescent="0.2">
      <c r="A104" s="37" t="s">
        <v>102</v>
      </c>
      <c r="B104" s="42">
        <v>0</v>
      </c>
      <c r="C104" s="25"/>
      <c r="D104" s="25"/>
      <c r="E104" s="47">
        <v>0</v>
      </c>
      <c r="F104" s="22" t="e">
        <f t="shared" si="6"/>
        <v>#DIV/0!</v>
      </c>
      <c r="G104" s="22" t="e">
        <f t="shared" si="5"/>
        <v>#DIV/0!</v>
      </c>
    </row>
    <row r="105" spans="1:7" ht="22.5" x14ac:dyDescent="0.2">
      <c r="A105" s="12" t="s">
        <v>103</v>
      </c>
      <c r="B105" s="42">
        <v>0</v>
      </c>
      <c r="C105" s="26"/>
      <c r="D105" s="26"/>
      <c r="E105" s="47">
        <v>0</v>
      </c>
      <c r="F105" s="22" t="e">
        <f t="shared" si="6"/>
        <v>#DIV/0!</v>
      </c>
      <c r="G105" s="22" t="e">
        <f t="shared" si="5"/>
        <v>#DIV/0!</v>
      </c>
    </row>
    <row r="106" spans="1:7" ht="22.5" x14ac:dyDescent="0.2">
      <c r="A106" s="12" t="s">
        <v>104</v>
      </c>
      <c r="B106" s="42">
        <v>0</v>
      </c>
      <c r="C106" s="26"/>
      <c r="D106" s="26"/>
      <c r="E106" s="47">
        <v>0</v>
      </c>
      <c r="F106" s="22" t="e">
        <f t="shared" si="6"/>
        <v>#DIV/0!</v>
      </c>
      <c r="G106" s="22" t="e">
        <f t="shared" si="5"/>
        <v>#DIV/0!</v>
      </c>
    </row>
    <row r="107" spans="1:7" x14ac:dyDescent="0.2">
      <c r="A107" s="51" t="s">
        <v>79</v>
      </c>
      <c r="B107" s="41">
        <f>SUM(B96,B40)</f>
        <v>367394.27</v>
      </c>
      <c r="C107" s="24">
        <f>C40+C96</f>
        <v>895958.82</v>
      </c>
      <c r="D107" s="24">
        <f>SUM(D96,D40)</f>
        <v>895958.82</v>
      </c>
      <c r="E107" s="24">
        <f>SUM(E96,E40)</f>
        <v>419468.63</v>
      </c>
      <c r="F107" s="24">
        <f>E107/B107*100</f>
        <v>114.17397173886243</v>
      </c>
      <c r="G107" s="24">
        <f>E107/D107*100</f>
        <v>46.817847052390199</v>
      </c>
    </row>
    <row r="110" spans="1:7" x14ac:dyDescent="0.2">
      <c r="D110" s="15"/>
    </row>
    <row r="111" spans="1:7" x14ac:dyDescent="0.2">
      <c r="B111" s="45"/>
      <c r="C111" s="15"/>
      <c r="D111" s="15"/>
      <c r="E111" s="50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22" sqref="D22"/>
    </sheetView>
  </sheetViews>
  <sheetFormatPr defaultRowHeight="15" x14ac:dyDescent="0.25"/>
  <cols>
    <col min="1" max="1" width="24.5703125" customWidth="1"/>
    <col min="2" max="2" width="19.7109375" customWidth="1"/>
    <col min="3" max="3" width="18.28515625" customWidth="1"/>
    <col min="4" max="4" width="20.140625" customWidth="1"/>
    <col min="5" max="5" width="14" customWidth="1"/>
    <col min="6" max="6" width="14.7109375" customWidth="1"/>
    <col min="7" max="7" width="15.28515625" customWidth="1"/>
  </cols>
  <sheetData>
    <row r="1" spans="1:6" ht="15.75" thickBot="1" x14ac:dyDescent="0.3"/>
    <row r="2" spans="1:6" ht="30.75" thickBot="1" x14ac:dyDescent="0.3">
      <c r="A2" s="31" t="s">
        <v>125</v>
      </c>
      <c r="B2" s="39" t="s">
        <v>175</v>
      </c>
      <c r="C2" s="39" t="s">
        <v>177</v>
      </c>
      <c r="D2" s="39" t="s">
        <v>176</v>
      </c>
      <c r="E2" s="39" t="s">
        <v>212</v>
      </c>
      <c r="F2" s="39" t="s">
        <v>166</v>
      </c>
    </row>
    <row r="3" spans="1:6" x14ac:dyDescent="0.2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</row>
    <row r="4" spans="1:6" x14ac:dyDescent="0.25">
      <c r="A4" s="79" t="s">
        <v>118</v>
      </c>
      <c r="B4" s="79"/>
      <c r="C4" s="79"/>
      <c r="D4" s="79"/>
      <c r="E4" s="79"/>
      <c r="F4" s="79"/>
    </row>
    <row r="5" spans="1:6" x14ac:dyDescent="0.25">
      <c r="A5" s="28" t="s">
        <v>115</v>
      </c>
      <c r="B5" s="32">
        <v>1135.8399999999999</v>
      </c>
      <c r="C5" s="32">
        <v>7320.67</v>
      </c>
      <c r="D5" s="32">
        <v>3203.92</v>
      </c>
      <c r="E5" s="32">
        <f>D5/B5*100</f>
        <v>282.07494013241308</v>
      </c>
      <c r="F5" s="32">
        <f>D5/C5*100</f>
        <v>43.765393058285653</v>
      </c>
    </row>
    <row r="6" spans="1:6" x14ac:dyDescent="0.25">
      <c r="A6" s="28" t="s">
        <v>116</v>
      </c>
      <c r="B6" s="32">
        <v>1135.8399999999999</v>
      </c>
      <c r="C6" s="32">
        <v>7320.67</v>
      </c>
      <c r="D6" s="32">
        <v>3203.92</v>
      </c>
      <c r="E6" s="32">
        <f>D6/B6*100</f>
        <v>282.07494013241308</v>
      </c>
      <c r="F6" s="32">
        <f>D6/C6*100</f>
        <v>43.765393058285653</v>
      </c>
    </row>
    <row r="7" spans="1:6" x14ac:dyDescent="0.25">
      <c r="A7" s="28" t="s">
        <v>117</v>
      </c>
      <c r="B7" s="32">
        <f>B5-B6</f>
        <v>0</v>
      </c>
      <c r="C7" s="32">
        <f>C5-C6</f>
        <v>0</v>
      </c>
      <c r="D7" s="32">
        <f>D5-D6</f>
        <v>0</v>
      </c>
      <c r="E7" s="32"/>
      <c r="F7" s="32"/>
    </row>
    <row r="8" spans="1:6" x14ac:dyDescent="0.25">
      <c r="A8" s="86" t="s">
        <v>119</v>
      </c>
      <c r="B8" s="86"/>
      <c r="C8" s="86"/>
      <c r="D8" s="86"/>
      <c r="E8" s="86"/>
      <c r="F8" s="86"/>
    </row>
    <row r="9" spans="1:6" x14ac:dyDescent="0.25">
      <c r="A9" s="28" t="s">
        <v>115</v>
      </c>
      <c r="B9" s="32">
        <v>0</v>
      </c>
      <c r="C9" s="32">
        <v>0.5</v>
      </c>
      <c r="D9" s="32">
        <v>119.46</v>
      </c>
      <c r="E9" s="32" t="e">
        <f>D9/B9*100</f>
        <v>#DIV/0!</v>
      </c>
      <c r="F9" s="32">
        <f>D9/C9*100</f>
        <v>23892</v>
      </c>
    </row>
    <row r="10" spans="1:6" x14ac:dyDescent="0.25">
      <c r="A10" s="28" t="s">
        <v>116</v>
      </c>
      <c r="B10" s="32">
        <v>0</v>
      </c>
      <c r="C10" s="32">
        <v>0.5</v>
      </c>
      <c r="D10" s="32">
        <v>0</v>
      </c>
      <c r="E10" s="32" t="e">
        <f>D10/B10*100</f>
        <v>#DIV/0!</v>
      </c>
      <c r="F10" s="32">
        <f>D10/C10*100</f>
        <v>0</v>
      </c>
    </row>
    <row r="11" spans="1:6" x14ac:dyDescent="0.25">
      <c r="A11" s="28" t="s">
        <v>117</v>
      </c>
      <c r="B11" s="32">
        <f>B9-B10</f>
        <v>0</v>
      </c>
      <c r="C11" s="32">
        <f>C9-C10</f>
        <v>0</v>
      </c>
      <c r="D11" s="32">
        <f>D9-D10</f>
        <v>119.46</v>
      </c>
      <c r="E11" s="32"/>
      <c r="F11" s="28"/>
    </row>
    <row r="12" spans="1:6" ht="12.6" customHeight="1" x14ac:dyDescent="0.25">
      <c r="A12" s="79" t="s">
        <v>120</v>
      </c>
      <c r="B12" s="79"/>
      <c r="C12" s="79"/>
      <c r="D12" s="79"/>
      <c r="E12" s="79"/>
      <c r="F12" s="79"/>
    </row>
    <row r="13" spans="1:6" x14ac:dyDescent="0.25">
      <c r="A13" s="28" t="s">
        <v>152</v>
      </c>
      <c r="B13" s="32">
        <v>66.36</v>
      </c>
      <c r="C13" s="32">
        <v>566.4</v>
      </c>
      <c r="D13" s="32">
        <v>566.4</v>
      </c>
      <c r="E13" s="32">
        <f>D13/B13*100</f>
        <v>853.52622061482816</v>
      </c>
      <c r="F13" s="32">
        <f>D13/C13*100</f>
        <v>100</v>
      </c>
    </row>
    <row r="14" spans="1:6" x14ac:dyDescent="0.25">
      <c r="A14" s="28" t="s">
        <v>116</v>
      </c>
      <c r="B14" s="32">
        <v>0</v>
      </c>
      <c r="C14" s="32">
        <v>566.4</v>
      </c>
      <c r="D14" s="32">
        <v>0.02</v>
      </c>
      <c r="E14" s="32" t="e">
        <f>D14/B14*100</f>
        <v>#DIV/0!</v>
      </c>
      <c r="F14" s="32">
        <f>D14/C14*100</f>
        <v>3.5310734463276836E-3</v>
      </c>
    </row>
    <row r="15" spans="1:6" x14ac:dyDescent="0.25">
      <c r="A15" s="28" t="s">
        <v>117</v>
      </c>
      <c r="B15" s="32">
        <f>B13-B14</f>
        <v>66.36</v>
      </c>
      <c r="C15" s="32">
        <f>C13-C14</f>
        <v>0</v>
      </c>
      <c r="D15" s="32">
        <f>D13-D14</f>
        <v>566.38</v>
      </c>
      <c r="E15" s="32"/>
      <c r="F15" s="28"/>
    </row>
    <row r="16" spans="1:6" x14ac:dyDescent="0.25">
      <c r="A16" s="79" t="s">
        <v>121</v>
      </c>
      <c r="B16" s="79"/>
      <c r="C16" s="79"/>
      <c r="D16" s="79"/>
      <c r="E16" s="79"/>
      <c r="F16" s="79"/>
    </row>
    <row r="17" spans="1:6" x14ac:dyDescent="0.25">
      <c r="A17" s="28" t="s">
        <v>115</v>
      </c>
      <c r="B17" s="32">
        <v>41952.85</v>
      </c>
      <c r="C17" s="32">
        <v>80283.039999999994</v>
      </c>
      <c r="D17" s="32">
        <v>44810.89</v>
      </c>
      <c r="E17" s="32">
        <f>D17/B17*100</f>
        <v>106.81250499072172</v>
      </c>
      <c r="F17" s="32">
        <f>D17/C17*100</f>
        <v>55.816135014319343</v>
      </c>
    </row>
    <row r="18" spans="1:6" x14ac:dyDescent="0.25">
      <c r="A18" s="28" t="s">
        <v>116</v>
      </c>
      <c r="B18" s="32">
        <v>35700.400000000001</v>
      </c>
      <c r="C18" s="32">
        <v>80283.039999999994</v>
      </c>
      <c r="D18" s="32">
        <v>32304.06</v>
      </c>
      <c r="E18" s="32">
        <f>D18/B18*100</f>
        <v>90.486549170317417</v>
      </c>
      <c r="F18" s="32">
        <f>D18/C18*100</f>
        <v>40.237713967981286</v>
      </c>
    </row>
    <row r="19" spans="1:6" x14ac:dyDescent="0.25">
      <c r="A19" s="28" t="s">
        <v>117</v>
      </c>
      <c r="B19" s="32">
        <f>B17-B18</f>
        <v>6252.4499999999971</v>
      </c>
      <c r="C19" s="32">
        <f>C17-C18</f>
        <v>0</v>
      </c>
      <c r="D19" s="32">
        <f>D17-D18</f>
        <v>12506.829999999998</v>
      </c>
      <c r="E19" s="32"/>
      <c r="F19" s="28"/>
    </row>
    <row r="20" spans="1:6" x14ac:dyDescent="0.25">
      <c r="A20" s="79" t="s">
        <v>122</v>
      </c>
      <c r="B20" s="79"/>
      <c r="C20" s="79"/>
      <c r="D20" s="79"/>
      <c r="E20" s="79"/>
      <c r="F20" s="79"/>
    </row>
    <row r="21" spans="1:6" x14ac:dyDescent="0.25">
      <c r="A21" s="28" t="s">
        <v>115</v>
      </c>
      <c r="B21" s="32">
        <v>2065.7199999999998</v>
      </c>
      <c r="C21" s="32">
        <v>700</v>
      </c>
      <c r="D21" s="32">
        <v>4.13</v>
      </c>
      <c r="E21" s="32">
        <f>D21/B21*100</f>
        <v>0.19993029064926515</v>
      </c>
      <c r="F21" s="32">
        <f>D21/C21*100</f>
        <v>0.59</v>
      </c>
    </row>
    <row r="22" spans="1:6" x14ac:dyDescent="0.25">
      <c r="A22" s="28" t="s">
        <v>116</v>
      </c>
      <c r="B22" s="32">
        <v>1758.77</v>
      </c>
      <c r="C22" s="32">
        <v>700</v>
      </c>
      <c r="D22" s="32">
        <v>0</v>
      </c>
      <c r="E22" s="32">
        <f>D22/B22*100</f>
        <v>0</v>
      </c>
      <c r="F22" s="32">
        <f>D22/C22*100</f>
        <v>0</v>
      </c>
    </row>
    <row r="23" spans="1:6" x14ac:dyDescent="0.25">
      <c r="A23" s="28" t="s">
        <v>117</v>
      </c>
      <c r="B23" s="32">
        <f>B21-B22</f>
        <v>306.94999999999982</v>
      </c>
      <c r="C23" s="32">
        <f>C21-C22</f>
        <v>0</v>
      </c>
      <c r="D23" s="32">
        <f>D21-D22</f>
        <v>4.13</v>
      </c>
      <c r="E23" s="32"/>
      <c r="F23" s="28"/>
    </row>
    <row r="24" spans="1:6" x14ac:dyDescent="0.25">
      <c r="A24" s="80" t="s">
        <v>170</v>
      </c>
      <c r="B24" s="81"/>
      <c r="C24" s="81"/>
      <c r="D24" s="81"/>
      <c r="E24" s="81"/>
      <c r="F24" s="82"/>
    </row>
    <row r="25" spans="1:6" x14ac:dyDescent="0.25">
      <c r="A25" s="28" t="s">
        <v>152</v>
      </c>
      <c r="B25" s="32">
        <v>307.07</v>
      </c>
      <c r="C25" s="32">
        <v>307.26</v>
      </c>
      <c r="D25" s="32">
        <v>307.26</v>
      </c>
      <c r="E25" s="32">
        <f>D25/B25*100</f>
        <v>100.06187514247567</v>
      </c>
      <c r="F25" s="32">
        <f>D25/C25*100</f>
        <v>100</v>
      </c>
    </row>
    <row r="26" spans="1:6" x14ac:dyDescent="0.25">
      <c r="A26" s="28" t="s">
        <v>116</v>
      </c>
      <c r="B26" s="32">
        <v>0</v>
      </c>
      <c r="C26" s="32">
        <v>307.26</v>
      </c>
      <c r="D26" s="32">
        <v>14.65</v>
      </c>
      <c r="E26" s="32" t="e">
        <f>D26/B26*100</f>
        <v>#DIV/0!</v>
      </c>
      <c r="F26" s="32">
        <f>D26/C26*100</f>
        <v>4.7679489683004626</v>
      </c>
    </row>
    <row r="27" spans="1:6" x14ac:dyDescent="0.25">
      <c r="A27" s="28" t="s">
        <v>117</v>
      </c>
      <c r="B27" s="32">
        <f>B25-B26</f>
        <v>307.07</v>
      </c>
      <c r="C27" s="32">
        <f>C25-C26</f>
        <v>0</v>
      </c>
      <c r="D27" s="32">
        <f>D25-D26</f>
        <v>292.61</v>
      </c>
      <c r="E27" s="32"/>
      <c r="F27" s="28"/>
    </row>
    <row r="28" spans="1:6" x14ac:dyDescent="0.25">
      <c r="A28" s="79" t="s">
        <v>123</v>
      </c>
      <c r="B28" s="79"/>
      <c r="C28" s="79"/>
      <c r="D28" s="79"/>
      <c r="E28" s="79"/>
      <c r="F28" s="79"/>
    </row>
    <row r="29" spans="1:6" x14ac:dyDescent="0.25">
      <c r="A29" s="28" t="s">
        <v>115</v>
      </c>
      <c r="B29" s="32">
        <v>0</v>
      </c>
      <c r="C29" s="32">
        <v>0</v>
      </c>
      <c r="D29" s="32">
        <v>0</v>
      </c>
      <c r="E29" s="32" t="e">
        <f>D29/B29*100</f>
        <v>#DIV/0!</v>
      </c>
      <c r="F29" s="32" t="e">
        <f>D29/C29*100</f>
        <v>#DIV/0!</v>
      </c>
    </row>
    <row r="30" spans="1:6" x14ac:dyDescent="0.25">
      <c r="A30" s="28" t="s">
        <v>116</v>
      </c>
      <c r="B30" s="32">
        <v>0</v>
      </c>
      <c r="C30" s="32">
        <v>0</v>
      </c>
      <c r="D30" s="32">
        <v>0</v>
      </c>
      <c r="E30" s="32" t="e">
        <f>D30/B30*100</f>
        <v>#DIV/0!</v>
      </c>
      <c r="F30" s="32" t="e">
        <f>D30/C30*100</f>
        <v>#DIV/0!</v>
      </c>
    </row>
    <row r="31" spans="1:6" x14ac:dyDescent="0.25">
      <c r="A31" s="28" t="s">
        <v>117</v>
      </c>
      <c r="B31" s="32">
        <f>B29-B30</f>
        <v>0</v>
      </c>
      <c r="C31" s="32">
        <f>C29-C30</f>
        <v>0</v>
      </c>
      <c r="D31" s="32">
        <f>D29-D30</f>
        <v>0</v>
      </c>
      <c r="E31" s="32"/>
      <c r="F31" s="28"/>
    </row>
    <row r="32" spans="1:6" x14ac:dyDescent="0.25">
      <c r="A32" s="80" t="s">
        <v>172</v>
      </c>
      <c r="B32" s="81"/>
      <c r="C32" s="81"/>
      <c r="D32" s="81"/>
      <c r="E32" s="81"/>
      <c r="F32" s="82"/>
    </row>
    <row r="33" spans="1:6" x14ac:dyDescent="0.25">
      <c r="A33" s="28" t="s">
        <v>115</v>
      </c>
      <c r="B33" s="32">
        <v>2326.9899999999998</v>
      </c>
      <c r="C33" s="32">
        <v>10210.120000000001</v>
      </c>
      <c r="D33" s="32">
        <v>4754.1000000000004</v>
      </c>
      <c r="E33" s="32">
        <f>D33/B33*100</f>
        <v>204.30255394307673</v>
      </c>
      <c r="F33" s="32">
        <f>D33/C33*100</f>
        <v>46.562626100378843</v>
      </c>
    </row>
    <row r="34" spans="1:6" x14ac:dyDescent="0.25">
      <c r="A34" s="28" t="s">
        <v>116</v>
      </c>
      <c r="B34" s="32">
        <v>2326.9899999999998</v>
      </c>
      <c r="C34" s="32">
        <v>10210.120000000001</v>
      </c>
      <c r="D34" s="32">
        <v>4754.1000000000004</v>
      </c>
      <c r="E34" s="32">
        <f>D34/B34*100</f>
        <v>204.30255394307673</v>
      </c>
      <c r="F34" s="32">
        <f>D34/C34*100</f>
        <v>46.562626100378843</v>
      </c>
    </row>
    <row r="35" spans="1:6" x14ac:dyDescent="0.25">
      <c r="A35" s="28" t="s">
        <v>117</v>
      </c>
      <c r="B35" s="32">
        <f>B33-B34</f>
        <v>0</v>
      </c>
      <c r="C35" s="32">
        <f>C33-C34</f>
        <v>0</v>
      </c>
      <c r="D35" s="32">
        <f>D33-D34</f>
        <v>0</v>
      </c>
      <c r="E35" s="32"/>
      <c r="F35" s="28"/>
    </row>
    <row r="36" spans="1:6" x14ac:dyDescent="0.25">
      <c r="A36" s="79" t="s">
        <v>124</v>
      </c>
      <c r="B36" s="79"/>
      <c r="C36" s="79"/>
      <c r="D36" s="79"/>
      <c r="E36" s="79"/>
      <c r="F36" s="79"/>
    </row>
    <row r="37" spans="1:6" x14ac:dyDescent="0.25">
      <c r="A37" s="28" t="s">
        <v>115</v>
      </c>
      <c r="B37" s="32">
        <v>329449.42</v>
      </c>
      <c r="C37" s="32">
        <v>791646.86</v>
      </c>
      <c r="D37" s="32">
        <v>379191.88</v>
      </c>
      <c r="E37" s="32">
        <f>D37/B37*100</f>
        <v>115.0986637038244</v>
      </c>
      <c r="F37" s="32">
        <f>D37/C37*100</f>
        <v>47.899120069774547</v>
      </c>
    </row>
    <row r="38" spans="1:6" x14ac:dyDescent="0.25">
      <c r="A38" s="28" t="s">
        <v>116</v>
      </c>
      <c r="B38" s="32">
        <v>326472.27</v>
      </c>
      <c r="C38" s="32">
        <v>791646.86</v>
      </c>
      <c r="D38" s="32">
        <v>379191.88</v>
      </c>
      <c r="E38" s="32">
        <f>D38/B38*100</f>
        <v>116.14826582361803</v>
      </c>
      <c r="F38" s="32">
        <f>D38/C38*100</f>
        <v>47.899120069774547</v>
      </c>
    </row>
    <row r="39" spans="1:6" x14ac:dyDescent="0.25">
      <c r="A39" s="28" t="s">
        <v>117</v>
      </c>
      <c r="B39" s="32">
        <f>B37-B38</f>
        <v>2977.1499999999651</v>
      </c>
      <c r="C39" s="32">
        <f>C37-C38</f>
        <v>0</v>
      </c>
      <c r="D39" s="32">
        <f>D37-D38</f>
        <v>0</v>
      </c>
      <c r="E39" s="28"/>
      <c r="F39" s="28"/>
    </row>
    <row r="40" spans="1:6" x14ac:dyDescent="0.25">
      <c r="A40" s="80" t="s">
        <v>171</v>
      </c>
      <c r="B40" s="81"/>
      <c r="C40" s="81"/>
      <c r="D40" s="81"/>
      <c r="E40" s="81"/>
      <c r="F40" s="82"/>
    </row>
    <row r="41" spans="1:6" x14ac:dyDescent="0.25">
      <c r="A41" s="28" t="s">
        <v>152</v>
      </c>
      <c r="B41" s="32">
        <v>530.89</v>
      </c>
      <c r="C41" s="32">
        <v>1211.97</v>
      </c>
      <c r="D41" s="32">
        <v>1211.97</v>
      </c>
      <c r="E41" s="32">
        <f>D41/B41*100</f>
        <v>228.29022961442109</v>
      </c>
      <c r="F41" s="32">
        <f>D41/C41*100</f>
        <v>100</v>
      </c>
    </row>
    <row r="42" spans="1:6" x14ac:dyDescent="0.25">
      <c r="A42" s="28" t="s">
        <v>116</v>
      </c>
      <c r="B42" s="32">
        <v>0</v>
      </c>
      <c r="C42" s="32">
        <v>1211.97</v>
      </c>
      <c r="D42" s="32">
        <v>0</v>
      </c>
      <c r="E42" s="32" t="e">
        <f>D42/B42*100</f>
        <v>#DIV/0!</v>
      </c>
      <c r="F42" s="32">
        <f>D42/C42*100</f>
        <v>0</v>
      </c>
    </row>
    <row r="43" spans="1:6" x14ac:dyDescent="0.25">
      <c r="A43" s="28" t="s">
        <v>117</v>
      </c>
      <c r="B43" s="32">
        <f>B41-B42</f>
        <v>530.89</v>
      </c>
      <c r="C43" s="32">
        <f>C41-C42</f>
        <v>0</v>
      </c>
      <c r="D43" s="32">
        <f>D41-D42</f>
        <v>1211.97</v>
      </c>
      <c r="E43" s="28"/>
      <c r="F43" s="28"/>
    </row>
    <row r="44" spans="1:6" x14ac:dyDescent="0.25">
      <c r="A44" s="80" t="s">
        <v>173</v>
      </c>
      <c r="B44" s="81"/>
      <c r="C44" s="81"/>
      <c r="D44" s="81"/>
      <c r="E44" s="81"/>
      <c r="F44" s="82"/>
    </row>
    <row r="45" spans="1:6" x14ac:dyDescent="0.25">
      <c r="A45" s="28" t="s">
        <v>115</v>
      </c>
      <c r="B45" s="32">
        <v>81.59</v>
      </c>
      <c r="C45" s="32">
        <v>212</v>
      </c>
      <c r="D45" s="32">
        <v>76.34</v>
      </c>
      <c r="E45" s="32">
        <f>D45/B45*100</f>
        <v>93.565387915185681</v>
      </c>
      <c r="F45" s="32">
        <f>D45/C45*100</f>
        <v>36.009433962264154</v>
      </c>
    </row>
    <row r="46" spans="1:6" x14ac:dyDescent="0.25">
      <c r="A46" s="28" t="s">
        <v>116</v>
      </c>
      <c r="B46" s="32">
        <v>0</v>
      </c>
      <c r="C46" s="32">
        <v>212</v>
      </c>
      <c r="D46" s="32">
        <v>0</v>
      </c>
      <c r="E46" s="32" t="e">
        <f>D46/B46*100</f>
        <v>#DIV/0!</v>
      </c>
      <c r="F46" s="32">
        <f>D46/C46*100</f>
        <v>0</v>
      </c>
    </row>
    <row r="47" spans="1:6" x14ac:dyDescent="0.25">
      <c r="A47" s="28" t="s">
        <v>117</v>
      </c>
      <c r="B47" s="32">
        <f>B45-B46</f>
        <v>81.59</v>
      </c>
      <c r="C47" s="32">
        <f>C45-C46</f>
        <v>0</v>
      </c>
      <c r="D47" s="32">
        <f>D45-D46</f>
        <v>76.34</v>
      </c>
      <c r="E47" s="28"/>
      <c r="F47" s="28"/>
    </row>
    <row r="48" spans="1:6" x14ac:dyDescent="0.25">
      <c r="A48" s="80" t="s">
        <v>174</v>
      </c>
      <c r="B48" s="81"/>
      <c r="C48" s="81"/>
      <c r="D48" s="81"/>
      <c r="E48" s="81"/>
      <c r="F48" s="82"/>
    </row>
    <row r="49" spans="1:6" x14ac:dyDescent="0.25">
      <c r="A49" s="28" t="s">
        <v>152</v>
      </c>
      <c r="B49" s="32">
        <v>1447.59</v>
      </c>
      <c r="C49" s="32">
        <v>3500</v>
      </c>
      <c r="D49" s="32">
        <v>3500</v>
      </c>
      <c r="E49" s="32">
        <f>D49/B49*100</f>
        <v>241.78116731947586</v>
      </c>
      <c r="F49" s="32">
        <f>D49/C49*100</f>
        <v>100</v>
      </c>
    </row>
    <row r="50" spans="1:6" x14ac:dyDescent="0.25">
      <c r="A50" s="28" t="s">
        <v>116</v>
      </c>
      <c r="B50" s="32">
        <v>0</v>
      </c>
      <c r="C50" s="32">
        <v>3500</v>
      </c>
      <c r="D50" s="32">
        <v>0</v>
      </c>
      <c r="E50" s="32" t="e">
        <f>D50/B50*100</f>
        <v>#DIV/0!</v>
      </c>
      <c r="F50" s="32">
        <f>D50/C50*100</f>
        <v>0</v>
      </c>
    </row>
    <row r="51" spans="1:6" x14ac:dyDescent="0.25">
      <c r="A51" s="28" t="s">
        <v>117</v>
      </c>
      <c r="B51" s="32">
        <f>B49-B50</f>
        <v>1447.59</v>
      </c>
      <c r="C51" s="32">
        <f>C49-C50</f>
        <v>0</v>
      </c>
      <c r="D51" s="32">
        <f>D49-D50</f>
        <v>3500</v>
      </c>
      <c r="E51" s="28"/>
      <c r="F51" s="28"/>
    </row>
    <row r="52" spans="1:6" x14ac:dyDescent="0.25">
      <c r="A52" s="83"/>
      <c r="B52" s="84"/>
      <c r="C52" s="84"/>
      <c r="D52" s="84"/>
      <c r="E52" s="84"/>
      <c r="F52" s="85"/>
    </row>
    <row r="53" spans="1:6" x14ac:dyDescent="0.25">
      <c r="A53" s="30" t="s">
        <v>126</v>
      </c>
      <c r="B53" s="32">
        <f t="shared" ref="B53:D54" si="0">B5+B9+B13+B17+B21+B25+B29+B33+B37+B41+B45+B49</f>
        <v>379364.32000000007</v>
      </c>
      <c r="C53" s="32">
        <f t="shared" si="0"/>
        <v>895958.82</v>
      </c>
      <c r="D53" s="32">
        <f t="shared" si="0"/>
        <v>437746.35</v>
      </c>
      <c r="E53" s="32">
        <f>D53/B53*100</f>
        <v>115.3894362021183</v>
      </c>
      <c r="F53" s="32">
        <f>D53/C53*100</f>
        <v>48.857864918389886</v>
      </c>
    </row>
    <row r="54" spans="1:6" x14ac:dyDescent="0.25">
      <c r="A54" s="30" t="s">
        <v>127</v>
      </c>
      <c r="B54" s="32">
        <f t="shared" si="0"/>
        <v>367394.27</v>
      </c>
      <c r="C54" s="32">
        <f t="shared" si="0"/>
        <v>895958.82</v>
      </c>
      <c r="D54" s="32">
        <f t="shared" si="0"/>
        <v>419468.63</v>
      </c>
      <c r="E54" s="32">
        <f>D54/B54*100</f>
        <v>114.17397173886243</v>
      </c>
      <c r="F54" s="32">
        <f>D54/C54*100</f>
        <v>46.817847052390199</v>
      </c>
    </row>
    <row r="55" spans="1:6" x14ac:dyDescent="0.25">
      <c r="A55" s="30" t="s">
        <v>128</v>
      </c>
      <c r="B55" s="32">
        <f>B53-B54</f>
        <v>11970.050000000047</v>
      </c>
      <c r="C55" s="32">
        <f>C53-C54</f>
        <v>0</v>
      </c>
      <c r="D55" s="32">
        <f>D53-D54</f>
        <v>18277.719999999972</v>
      </c>
      <c r="E55" s="32"/>
      <c r="F55" s="32"/>
    </row>
  </sheetData>
  <mergeCells count="13">
    <mergeCell ref="A44:F44"/>
    <mergeCell ref="A48:F48"/>
    <mergeCell ref="A52:F52"/>
    <mergeCell ref="A40:F40"/>
    <mergeCell ref="A8:F8"/>
    <mergeCell ref="A4:F4"/>
    <mergeCell ref="A36:F36"/>
    <mergeCell ref="A20:F20"/>
    <mergeCell ref="A16:F16"/>
    <mergeCell ref="A28:F28"/>
    <mergeCell ref="A12:F12"/>
    <mergeCell ref="A24:F24"/>
    <mergeCell ref="A32:F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7"/>
  <sheetViews>
    <sheetView showGridLines="0" workbookViewId="0">
      <pane ySplit="1" topLeftCell="A2" activePane="bottomLeft" state="frozenSplit"/>
      <selection pane="bottomLeft" activeCell="O82" sqref="O82:R82"/>
    </sheetView>
  </sheetViews>
  <sheetFormatPr defaultRowHeight="12.75" x14ac:dyDescent="0.2"/>
  <cols>
    <col min="1" max="1" width="1.28515625" style="52" customWidth="1"/>
    <col min="2" max="2" width="6.7109375" style="52" customWidth="1"/>
    <col min="3" max="3" width="8" style="52" customWidth="1"/>
    <col min="4" max="4" width="17.42578125" style="52" customWidth="1"/>
    <col min="5" max="5" width="6.7109375" style="52" customWidth="1"/>
    <col min="6" max="6" width="14.7109375" style="52" customWidth="1"/>
    <col min="7" max="7" width="9.42578125" style="52" customWidth="1"/>
    <col min="8" max="8" width="1.28515625" style="52" customWidth="1"/>
    <col min="9" max="9" width="18.42578125" style="52" customWidth="1"/>
    <col min="10" max="10" width="1.28515625" style="52" hidden="1" customWidth="1"/>
    <col min="11" max="11" width="0.5703125" style="52" hidden="1" customWidth="1"/>
    <col min="12" max="12" width="2.5703125" style="52" hidden="1" customWidth="1"/>
    <col min="13" max="13" width="5.28515625" style="52" customWidth="1"/>
    <col min="14" max="14" width="4" style="52" customWidth="1"/>
    <col min="15" max="15" width="4.140625" style="52" customWidth="1"/>
    <col min="16" max="16" width="0" style="52" hidden="1" customWidth="1"/>
    <col min="17" max="17" width="1.140625" style="52" customWidth="1"/>
    <col min="18" max="18" width="8.140625" style="52" customWidth="1"/>
    <col min="19" max="19" width="8.28515625" style="52" customWidth="1"/>
    <col min="20" max="20" width="0" style="52" hidden="1" customWidth="1"/>
    <col min="21" max="21" width="0.140625" style="52" customWidth="1"/>
    <col min="22" max="22" width="0.85546875" style="52" customWidth="1"/>
    <col min="23" max="16384" width="9.140625" style="52"/>
  </cols>
  <sheetData>
    <row r="1" spans="2:21" ht="7.15" customHeight="1" x14ac:dyDescent="0.2"/>
    <row r="2" spans="2:21" ht="14.1" customHeight="1" x14ac:dyDescent="0.2">
      <c r="B2" s="107" t="s">
        <v>211</v>
      </c>
      <c r="C2" s="108"/>
      <c r="D2" s="108"/>
      <c r="E2" s="108"/>
      <c r="F2" s="108"/>
      <c r="N2" s="109"/>
      <c r="O2" s="108"/>
      <c r="R2" s="110"/>
      <c r="S2" s="108"/>
      <c r="T2" s="108"/>
      <c r="U2" s="108"/>
    </row>
    <row r="3" spans="2:21" ht="14.1" customHeight="1" x14ac:dyDescent="0.2">
      <c r="B3" s="107"/>
      <c r="C3" s="108"/>
      <c r="D3" s="108"/>
      <c r="E3" s="108"/>
      <c r="M3" s="109"/>
      <c r="N3" s="108"/>
      <c r="O3" s="108"/>
      <c r="R3" s="113"/>
      <c r="S3" s="108"/>
      <c r="T3" s="108"/>
      <c r="U3" s="108"/>
    </row>
    <row r="4" spans="2:21" ht="12.75" customHeight="1" x14ac:dyDescent="0.2">
      <c r="B4" s="107" t="s">
        <v>210</v>
      </c>
      <c r="C4" s="108"/>
      <c r="D4" s="108"/>
      <c r="E4" s="106" t="s">
        <v>129</v>
      </c>
      <c r="F4" s="106"/>
      <c r="G4" s="106"/>
      <c r="H4" s="106"/>
      <c r="I4" s="106"/>
    </row>
    <row r="5" spans="2:21" x14ac:dyDescent="0.2">
      <c r="E5" s="106"/>
      <c r="F5" s="106"/>
      <c r="G5" s="106"/>
      <c r="H5" s="106"/>
      <c r="I5" s="106"/>
    </row>
    <row r="6" spans="2:21" ht="3.4" customHeight="1" x14ac:dyDescent="0.2"/>
    <row r="7" spans="2:21" ht="18" customHeight="1" x14ac:dyDescent="0.2">
      <c r="B7" s="104" t="s">
        <v>209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2:21" ht="3.4" customHeight="1" x14ac:dyDescent="0.2"/>
    <row r="9" spans="2:21" ht="14.1" customHeight="1" x14ac:dyDescent="0.2">
      <c r="H9" s="54"/>
      <c r="I9" s="53"/>
      <c r="J9" s="53"/>
    </row>
    <row r="10" spans="2:21" ht="7.15" customHeight="1" x14ac:dyDescent="0.2"/>
    <row r="11" spans="2:21" ht="25.5" customHeight="1" x14ac:dyDescent="0.2">
      <c r="B11" s="55" t="s">
        <v>130</v>
      </c>
      <c r="C11" s="55" t="s">
        <v>131</v>
      </c>
      <c r="D11" s="87" t="s">
        <v>132</v>
      </c>
      <c r="E11" s="112"/>
      <c r="F11" s="112"/>
      <c r="G11" s="112"/>
      <c r="H11" s="112"/>
      <c r="I11" s="112"/>
      <c r="J11" s="112"/>
      <c r="K11" s="112"/>
      <c r="L11" s="111" t="s">
        <v>208</v>
      </c>
      <c r="M11" s="112"/>
      <c r="N11" s="112"/>
      <c r="O11" s="111" t="s">
        <v>207</v>
      </c>
      <c r="P11" s="112"/>
      <c r="Q11" s="112"/>
      <c r="R11" s="112"/>
      <c r="S11" s="56" t="s">
        <v>133</v>
      </c>
    </row>
    <row r="12" spans="2:21" x14ac:dyDescent="0.2">
      <c r="B12" s="101" t="s">
        <v>79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>
        <v>895958.82</v>
      </c>
      <c r="M12" s="102"/>
      <c r="N12" s="102"/>
      <c r="O12" s="103">
        <v>419468.63</v>
      </c>
      <c r="P12" s="102"/>
      <c r="Q12" s="102"/>
      <c r="R12" s="102"/>
      <c r="S12" s="62">
        <v>0.46820000000000001</v>
      </c>
    </row>
    <row r="13" spans="2:21" x14ac:dyDescent="0.2">
      <c r="B13" s="99" t="s">
        <v>206</v>
      </c>
      <c r="C13" s="88"/>
      <c r="D13" s="88"/>
      <c r="E13" s="88"/>
      <c r="F13" s="88"/>
      <c r="G13" s="88"/>
      <c r="H13" s="88"/>
      <c r="I13" s="88"/>
      <c r="J13" s="88"/>
      <c r="K13" s="88"/>
      <c r="L13" s="100">
        <v>895958.82</v>
      </c>
      <c r="M13" s="88"/>
      <c r="N13" s="88"/>
      <c r="O13" s="100">
        <v>419468.63</v>
      </c>
      <c r="P13" s="88"/>
      <c r="Q13" s="88"/>
      <c r="R13" s="88"/>
      <c r="S13" s="57">
        <v>0.46820000000000001</v>
      </c>
    </row>
    <row r="14" spans="2:21" x14ac:dyDescent="0.2">
      <c r="B14" s="9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100">
        <v>895958.82</v>
      </c>
      <c r="M14" s="88"/>
      <c r="N14" s="88"/>
      <c r="O14" s="100">
        <v>419468.63</v>
      </c>
      <c r="P14" s="88"/>
      <c r="Q14" s="88"/>
      <c r="R14" s="88"/>
      <c r="S14" s="57">
        <v>0.46820000000000001</v>
      </c>
    </row>
    <row r="15" spans="2:21" x14ac:dyDescent="0.2">
      <c r="B15" s="99" t="s">
        <v>204</v>
      </c>
      <c r="C15" s="88"/>
      <c r="D15" s="88"/>
      <c r="E15" s="88"/>
      <c r="F15" s="88"/>
      <c r="G15" s="88"/>
      <c r="H15" s="88"/>
      <c r="I15" s="88"/>
      <c r="J15" s="88"/>
      <c r="K15" s="88"/>
      <c r="L15" s="100">
        <v>895958.82</v>
      </c>
      <c r="M15" s="88"/>
      <c r="N15" s="88"/>
      <c r="O15" s="100">
        <v>419468.63</v>
      </c>
      <c r="P15" s="88"/>
      <c r="Q15" s="88"/>
      <c r="R15" s="88"/>
      <c r="S15" s="57">
        <v>0.46820000000000001</v>
      </c>
    </row>
    <row r="16" spans="2:21" x14ac:dyDescent="0.2">
      <c r="B16" s="99" t="s">
        <v>203</v>
      </c>
      <c r="C16" s="88"/>
      <c r="D16" s="88"/>
      <c r="E16" s="88"/>
      <c r="F16" s="88"/>
      <c r="G16" s="88"/>
      <c r="H16" s="88"/>
      <c r="I16" s="88"/>
      <c r="J16" s="88"/>
      <c r="K16" s="88"/>
      <c r="L16" s="100">
        <v>895958.82</v>
      </c>
      <c r="M16" s="88"/>
      <c r="N16" s="88"/>
      <c r="O16" s="100">
        <v>419468.63</v>
      </c>
      <c r="P16" s="88"/>
      <c r="Q16" s="88"/>
      <c r="R16" s="88"/>
      <c r="S16" s="57">
        <v>0.46820000000000001</v>
      </c>
    </row>
    <row r="17" spans="2:19" x14ac:dyDescent="0.2">
      <c r="B17" s="96" t="s">
        <v>202</v>
      </c>
      <c r="C17" s="97"/>
      <c r="D17" s="97"/>
      <c r="E17" s="97"/>
      <c r="F17" s="97"/>
      <c r="G17" s="97"/>
      <c r="H17" s="97"/>
      <c r="I17" s="97"/>
      <c r="J17" s="97"/>
      <c r="K17" s="97"/>
      <c r="L17" s="98">
        <v>64720.91</v>
      </c>
      <c r="M17" s="97"/>
      <c r="N17" s="97"/>
      <c r="O17" s="98">
        <v>22323.29</v>
      </c>
      <c r="P17" s="97"/>
      <c r="Q17" s="97"/>
      <c r="R17" s="97"/>
      <c r="S17" s="61">
        <v>0.34489999999999998</v>
      </c>
    </row>
    <row r="18" spans="2:19" x14ac:dyDescent="0.2">
      <c r="B18" s="93" t="s">
        <v>201</v>
      </c>
      <c r="C18" s="94"/>
      <c r="D18" s="94"/>
      <c r="E18" s="94"/>
      <c r="F18" s="94"/>
      <c r="G18" s="94"/>
      <c r="H18" s="94"/>
      <c r="I18" s="94"/>
      <c r="J18" s="94"/>
      <c r="K18" s="94"/>
      <c r="L18" s="95">
        <v>3219.17</v>
      </c>
      <c r="M18" s="94"/>
      <c r="N18" s="94"/>
      <c r="O18" s="95">
        <v>100</v>
      </c>
      <c r="P18" s="94"/>
      <c r="Q18" s="94"/>
      <c r="R18" s="94"/>
      <c r="S18" s="60">
        <v>3.1099999999999999E-2</v>
      </c>
    </row>
    <row r="19" spans="2:19" x14ac:dyDescent="0.2">
      <c r="B19" s="90" t="s">
        <v>151</v>
      </c>
      <c r="C19" s="91"/>
      <c r="D19" s="91"/>
      <c r="E19" s="91"/>
      <c r="F19" s="91"/>
      <c r="G19" s="91"/>
      <c r="H19" s="91"/>
      <c r="I19" s="91"/>
      <c r="J19" s="91"/>
      <c r="K19" s="91"/>
      <c r="L19" s="92">
        <v>498.17</v>
      </c>
      <c r="M19" s="91"/>
      <c r="N19" s="91"/>
      <c r="O19" s="92">
        <v>100</v>
      </c>
      <c r="P19" s="91"/>
      <c r="Q19" s="91"/>
      <c r="R19" s="91"/>
      <c r="S19" s="59">
        <v>0.20069999999999999</v>
      </c>
    </row>
    <row r="20" spans="2:19" x14ac:dyDescent="0.2">
      <c r="B20" s="55" t="s">
        <v>135</v>
      </c>
      <c r="C20" s="55"/>
      <c r="D20" s="87" t="s">
        <v>136</v>
      </c>
      <c r="E20" s="88"/>
      <c r="F20" s="88"/>
      <c r="G20" s="88"/>
      <c r="H20" s="88"/>
      <c r="I20" s="88"/>
      <c r="J20" s="88"/>
      <c r="K20" s="88"/>
      <c r="L20" s="89">
        <v>498.17</v>
      </c>
      <c r="M20" s="88"/>
      <c r="N20" s="88"/>
      <c r="O20" s="89">
        <v>100</v>
      </c>
      <c r="P20" s="88"/>
      <c r="Q20" s="88"/>
      <c r="R20" s="88"/>
      <c r="S20" s="58">
        <v>0.20069999999999999</v>
      </c>
    </row>
    <row r="21" spans="2:19" x14ac:dyDescent="0.2">
      <c r="B21" s="55" t="s">
        <v>137</v>
      </c>
      <c r="C21" s="55"/>
      <c r="D21" s="87" t="s">
        <v>138</v>
      </c>
      <c r="E21" s="88"/>
      <c r="F21" s="88"/>
      <c r="G21" s="88"/>
      <c r="H21" s="88"/>
      <c r="I21" s="88"/>
      <c r="J21" s="88"/>
      <c r="K21" s="88"/>
      <c r="L21" s="89">
        <v>498.17</v>
      </c>
      <c r="M21" s="88"/>
      <c r="N21" s="88"/>
      <c r="O21" s="89">
        <v>100</v>
      </c>
      <c r="P21" s="88"/>
      <c r="Q21" s="88"/>
      <c r="R21" s="88"/>
      <c r="S21" s="58">
        <v>0.20069999999999999</v>
      </c>
    </row>
    <row r="22" spans="2:19" x14ac:dyDescent="0.2">
      <c r="B22" s="90" t="s">
        <v>144</v>
      </c>
      <c r="C22" s="91"/>
      <c r="D22" s="91"/>
      <c r="E22" s="91"/>
      <c r="F22" s="91"/>
      <c r="G22" s="91"/>
      <c r="H22" s="91"/>
      <c r="I22" s="91"/>
      <c r="J22" s="91"/>
      <c r="K22" s="91"/>
      <c r="L22" s="92">
        <v>2721</v>
      </c>
      <c r="M22" s="91"/>
      <c r="N22" s="91"/>
      <c r="O22" s="92">
        <v>0</v>
      </c>
      <c r="P22" s="91"/>
      <c r="Q22" s="91"/>
      <c r="R22" s="91"/>
      <c r="S22" s="59">
        <v>0</v>
      </c>
    </row>
    <row r="23" spans="2:19" x14ac:dyDescent="0.2">
      <c r="B23" s="55" t="s">
        <v>135</v>
      </c>
      <c r="C23" s="55"/>
      <c r="D23" s="87" t="s">
        <v>136</v>
      </c>
      <c r="E23" s="88"/>
      <c r="F23" s="88"/>
      <c r="G23" s="88"/>
      <c r="H23" s="88"/>
      <c r="I23" s="88"/>
      <c r="J23" s="88"/>
      <c r="K23" s="88"/>
      <c r="L23" s="89">
        <v>2721</v>
      </c>
      <c r="M23" s="88"/>
      <c r="N23" s="88"/>
      <c r="O23" s="89">
        <v>0</v>
      </c>
      <c r="P23" s="88"/>
      <c r="Q23" s="88"/>
      <c r="R23" s="88"/>
      <c r="S23" s="58">
        <v>0</v>
      </c>
    </row>
    <row r="24" spans="2:19" x14ac:dyDescent="0.2">
      <c r="B24" s="55" t="s">
        <v>137</v>
      </c>
      <c r="C24" s="55"/>
      <c r="D24" s="87" t="s">
        <v>138</v>
      </c>
      <c r="E24" s="88"/>
      <c r="F24" s="88"/>
      <c r="G24" s="88"/>
      <c r="H24" s="88"/>
      <c r="I24" s="88"/>
      <c r="J24" s="88"/>
      <c r="K24" s="88"/>
      <c r="L24" s="89">
        <v>2721</v>
      </c>
      <c r="M24" s="88"/>
      <c r="N24" s="88"/>
      <c r="O24" s="89">
        <v>0</v>
      </c>
      <c r="P24" s="88"/>
      <c r="Q24" s="88"/>
      <c r="R24" s="88"/>
      <c r="S24" s="58">
        <v>0</v>
      </c>
    </row>
    <row r="25" spans="2:19" x14ac:dyDescent="0.2">
      <c r="B25" s="93" t="s">
        <v>200</v>
      </c>
      <c r="C25" s="94"/>
      <c r="D25" s="94"/>
      <c r="E25" s="94"/>
      <c r="F25" s="94"/>
      <c r="G25" s="94"/>
      <c r="H25" s="94"/>
      <c r="I25" s="94"/>
      <c r="J25" s="94"/>
      <c r="K25" s="94"/>
      <c r="L25" s="95">
        <v>729.98</v>
      </c>
      <c r="M25" s="94"/>
      <c r="N25" s="94"/>
      <c r="O25" s="95">
        <v>199.08</v>
      </c>
      <c r="P25" s="94"/>
      <c r="Q25" s="94"/>
      <c r="R25" s="94"/>
      <c r="S25" s="60">
        <v>0.2727</v>
      </c>
    </row>
    <row r="26" spans="2:19" x14ac:dyDescent="0.2">
      <c r="B26" s="90" t="s">
        <v>151</v>
      </c>
      <c r="C26" s="91"/>
      <c r="D26" s="91"/>
      <c r="E26" s="91"/>
      <c r="F26" s="91"/>
      <c r="G26" s="91"/>
      <c r="H26" s="91"/>
      <c r="I26" s="91"/>
      <c r="J26" s="91"/>
      <c r="K26" s="91"/>
      <c r="L26" s="92">
        <v>729.98</v>
      </c>
      <c r="M26" s="91"/>
      <c r="N26" s="91"/>
      <c r="O26" s="92">
        <v>199.08</v>
      </c>
      <c r="P26" s="91"/>
      <c r="Q26" s="91"/>
      <c r="R26" s="91"/>
      <c r="S26" s="59">
        <v>0.2727</v>
      </c>
    </row>
    <row r="27" spans="2:19" x14ac:dyDescent="0.2">
      <c r="B27" s="55" t="s">
        <v>135</v>
      </c>
      <c r="C27" s="55"/>
      <c r="D27" s="87" t="s">
        <v>136</v>
      </c>
      <c r="E27" s="88"/>
      <c r="F27" s="88"/>
      <c r="G27" s="88"/>
      <c r="H27" s="88"/>
      <c r="I27" s="88"/>
      <c r="J27" s="88"/>
      <c r="K27" s="88"/>
      <c r="L27" s="89">
        <v>729.98</v>
      </c>
      <c r="M27" s="88"/>
      <c r="N27" s="88"/>
      <c r="O27" s="89">
        <v>199.08</v>
      </c>
      <c r="P27" s="88"/>
      <c r="Q27" s="88"/>
      <c r="R27" s="88"/>
      <c r="S27" s="58">
        <v>0.2727</v>
      </c>
    </row>
    <row r="28" spans="2:19" x14ac:dyDescent="0.2">
      <c r="B28" s="55" t="s">
        <v>145</v>
      </c>
      <c r="C28" s="55"/>
      <c r="D28" s="87" t="s">
        <v>146</v>
      </c>
      <c r="E28" s="88"/>
      <c r="F28" s="88"/>
      <c r="G28" s="88"/>
      <c r="H28" s="88"/>
      <c r="I28" s="88"/>
      <c r="J28" s="88"/>
      <c r="K28" s="88"/>
      <c r="L28" s="89">
        <v>729.98</v>
      </c>
      <c r="M28" s="88"/>
      <c r="N28" s="88"/>
      <c r="O28" s="89">
        <v>199.08</v>
      </c>
      <c r="P28" s="88"/>
      <c r="Q28" s="88"/>
      <c r="R28" s="88"/>
      <c r="S28" s="58">
        <v>0.2727</v>
      </c>
    </row>
    <row r="29" spans="2:19" x14ac:dyDescent="0.2">
      <c r="B29" s="93" t="s">
        <v>199</v>
      </c>
      <c r="C29" s="94"/>
      <c r="D29" s="94"/>
      <c r="E29" s="94"/>
      <c r="F29" s="94"/>
      <c r="G29" s="94"/>
      <c r="H29" s="94"/>
      <c r="I29" s="94"/>
      <c r="J29" s="94"/>
      <c r="K29" s="94"/>
      <c r="L29" s="95">
        <v>1940.37</v>
      </c>
      <c r="M29" s="94"/>
      <c r="N29" s="94"/>
      <c r="O29" s="95">
        <v>971.51</v>
      </c>
      <c r="P29" s="94"/>
      <c r="Q29" s="94"/>
      <c r="R29" s="94"/>
      <c r="S29" s="58">
        <v>0.50070000000000003</v>
      </c>
    </row>
    <row r="30" spans="2:19" x14ac:dyDescent="0.2">
      <c r="B30" s="90" t="s">
        <v>151</v>
      </c>
      <c r="C30" s="91"/>
      <c r="D30" s="91"/>
      <c r="E30" s="91"/>
      <c r="F30" s="91"/>
      <c r="G30" s="91"/>
      <c r="H30" s="91"/>
      <c r="I30" s="91"/>
      <c r="J30" s="91"/>
      <c r="K30" s="91"/>
      <c r="L30" s="92">
        <v>1940.37</v>
      </c>
      <c r="M30" s="91"/>
      <c r="N30" s="91"/>
      <c r="O30" s="92">
        <v>971.51</v>
      </c>
      <c r="P30" s="91"/>
      <c r="Q30" s="91"/>
      <c r="R30" s="91"/>
      <c r="S30" s="58">
        <v>0.50070000000000003</v>
      </c>
    </row>
    <row r="31" spans="2:19" x14ac:dyDescent="0.2">
      <c r="B31" s="55" t="s">
        <v>135</v>
      </c>
      <c r="C31" s="55"/>
      <c r="D31" s="87" t="s">
        <v>136</v>
      </c>
      <c r="E31" s="88"/>
      <c r="F31" s="88"/>
      <c r="G31" s="88"/>
      <c r="H31" s="88"/>
      <c r="I31" s="88"/>
      <c r="J31" s="88"/>
      <c r="K31" s="88"/>
      <c r="L31" s="89">
        <v>1940.37</v>
      </c>
      <c r="M31" s="88"/>
      <c r="N31" s="88"/>
      <c r="O31" s="89">
        <v>971.51</v>
      </c>
      <c r="P31" s="88"/>
      <c r="Q31" s="88"/>
      <c r="R31" s="88"/>
      <c r="S31" s="58">
        <v>0.50070000000000003</v>
      </c>
    </row>
    <row r="32" spans="2:19" x14ac:dyDescent="0.2">
      <c r="B32" s="55" t="s">
        <v>145</v>
      </c>
      <c r="C32" s="55"/>
      <c r="D32" s="87" t="s">
        <v>146</v>
      </c>
      <c r="E32" s="88"/>
      <c r="F32" s="88"/>
      <c r="G32" s="88"/>
      <c r="H32" s="88"/>
      <c r="I32" s="88"/>
      <c r="J32" s="88"/>
      <c r="K32" s="88"/>
      <c r="L32" s="89">
        <v>1940.37</v>
      </c>
      <c r="M32" s="88"/>
      <c r="N32" s="88"/>
      <c r="O32" s="89">
        <v>971.51</v>
      </c>
      <c r="P32" s="88"/>
      <c r="Q32" s="88"/>
      <c r="R32" s="88"/>
      <c r="S32" s="58">
        <v>0.50070000000000003</v>
      </c>
    </row>
    <row r="33" spans="2:19" x14ac:dyDescent="0.2">
      <c r="B33" s="93" t="s">
        <v>198</v>
      </c>
      <c r="C33" s="94"/>
      <c r="D33" s="94"/>
      <c r="E33" s="94"/>
      <c r="F33" s="94"/>
      <c r="G33" s="94"/>
      <c r="H33" s="94"/>
      <c r="I33" s="94"/>
      <c r="J33" s="94"/>
      <c r="K33" s="94"/>
      <c r="L33" s="95">
        <v>1007.26</v>
      </c>
      <c r="M33" s="94"/>
      <c r="N33" s="94"/>
      <c r="O33" s="95">
        <v>14.65</v>
      </c>
      <c r="P33" s="94"/>
      <c r="Q33" s="94"/>
      <c r="R33" s="94"/>
      <c r="S33" s="60">
        <v>1.4500000000000001E-2</v>
      </c>
    </row>
    <row r="34" spans="2:19" x14ac:dyDescent="0.2">
      <c r="B34" s="90" t="s">
        <v>143</v>
      </c>
      <c r="C34" s="91"/>
      <c r="D34" s="91"/>
      <c r="E34" s="91"/>
      <c r="F34" s="91"/>
      <c r="G34" s="91"/>
      <c r="H34" s="91"/>
      <c r="I34" s="91"/>
      <c r="J34" s="91"/>
      <c r="K34" s="91"/>
      <c r="L34" s="92">
        <v>700</v>
      </c>
      <c r="M34" s="91"/>
      <c r="N34" s="91"/>
      <c r="O34" s="92">
        <v>0</v>
      </c>
      <c r="P34" s="91"/>
      <c r="Q34" s="91"/>
      <c r="R34" s="91"/>
      <c r="S34" s="59">
        <v>0</v>
      </c>
    </row>
    <row r="35" spans="2:19" x14ac:dyDescent="0.2">
      <c r="B35" s="55" t="s">
        <v>135</v>
      </c>
      <c r="C35" s="55"/>
      <c r="D35" s="87" t="s">
        <v>136</v>
      </c>
      <c r="E35" s="88"/>
      <c r="F35" s="88"/>
      <c r="G35" s="88"/>
      <c r="H35" s="88"/>
      <c r="I35" s="88"/>
      <c r="J35" s="88"/>
      <c r="K35" s="88"/>
      <c r="L35" s="89">
        <v>700</v>
      </c>
      <c r="M35" s="88"/>
      <c r="N35" s="88"/>
      <c r="O35" s="89">
        <v>0</v>
      </c>
      <c r="P35" s="88"/>
      <c r="Q35" s="88"/>
      <c r="R35" s="88"/>
      <c r="S35" s="58">
        <v>0</v>
      </c>
    </row>
    <row r="36" spans="2:19" x14ac:dyDescent="0.2">
      <c r="B36" s="55" t="s">
        <v>137</v>
      </c>
      <c r="C36" s="55"/>
      <c r="D36" s="87" t="s">
        <v>138</v>
      </c>
      <c r="E36" s="88"/>
      <c r="F36" s="88"/>
      <c r="G36" s="88"/>
      <c r="H36" s="88"/>
      <c r="I36" s="88"/>
      <c r="J36" s="88"/>
      <c r="K36" s="88"/>
      <c r="L36" s="89">
        <v>700</v>
      </c>
      <c r="M36" s="88"/>
      <c r="N36" s="88"/>
      <c r="O36" s="89">
        <v>0</v>
      </c>
      <c r="P36" s="88"/>
      <c r="Q36" s="88"/>
      <c r="R36" s="88"/>
      <c r="S36" s="58">
        <v>0</v>
      </c>
    </row>
    <row r="37" spans="2:19" x14ac:dyDescent="0.2">
      <c r="B37" s="90" t="s">
        <v>197</v>
      </c>
      <c r="C37" s="91"/>
      <c r="D37" s="91"/>
      <c r="E37" s="91"/>
      <c r="F37" s="91"/>
      <c r="G37" s="91"/>
      <c r="H37" s="91"/>
      <c r="I37" s="91"/>
      <c r="J37" s="91"/>
      <c r="K37" s="91"/>
      <c r="L37" s="92">
        <v>307.26</v>
      </c>
      <c r="M37" s="91"/>
      <c r="N37" s="91"/>
      <c r="O37" s="92">
        <v>14.65</v>
      </c>
      <c r="P37" s="91"/>
      <c r="Q37" s="91"/>
      <c r="R37" s="91"/>
      <c r="S37" s="59">
        <v>4.7699999999999999E-2</v>
      </c>
    </row>
    <row r="38" spans="2:19" x14ac:dyDescent="0.2">
      <c r="B38" s="55" t="s">
        <v>135</v>
      </c>
      <c r="C38" s="55"/>
      <c r="D38" s="87" t="s">
        <v>136</v>
      </c>
      <c r="E38" s="88"/>
      <c r="F38" s="88"/>
      <c r="G38" s="88"/>
      <c r="H38" s="88"/>
      <c r="I38" s="88"/>
      <c r="J38" s="88"/>
      <c r="K38" s="88"/>
      <c r="L38" s="89">
        <v>307.26</v>
      </c>
      <c r="M38" s="88"/>
      <c r="N38" s="88"/>
      <c r="O38" s="89">
        <v>14.65</v>
      </c>
      <c r="P38" s="88"/>
      <c r="Q38" s="88"/>
      <c r="R38" s="88"/>
      <c r="S38" s="58">
        <v>4.7699999999999999E-2</v>
      </c>
    </row>
    <row r="39" spans="2:19" x14ac:dyDescent="0.2">
      <c r="B39" s="55" t="s">
        <v>137</v>
      </c>
      <c r="C39" s="55"/>
      <c r="D39" s="87" t="s">
        <v>138</v>
      </c>
      <c r="E39" s="88"/>
      <c r="F39" s="88"/>
      <c r="G39" s="88"/>
      <c r="H39" s="88"/>
      <c r="I39" s="88"/>
      <c r="J39" s="88"/>
      <c r="K39" s="88"/>
      <c r="L39" s="89">
        <v>307.26</v>
      </c>
      <c r="M39" s="88"/>
      <c r="N39" s="88"/>
      <c r="O39" s="89">
        <v>14.65</v>
      </c>
      <c r="P39" s="88"/>
      <c r="Q39" s="88"/>
      <c r="R39" s="88"/>
      <c r="S39" s="58">
        <v>4.7699999999999999E-2</v>
      </c>
    </row>
    <row r="40" spans="2:19" x14ac:dyDescent="0.2">
      <c r="B40" s="93" t="s">
        <v>196</v>
      </c>
      <c r="C40" s="94"/>
      <c r="D40" s="94"/>
      <c r="E40" s="94"/>
      <c r="F40" s="94"/>
      <c r="G40" s="94"/>
      <c r="H40" s="94"/>
      <c r="I40" s="94"/>
      <c r="J40" s="94"/>
      <c r="K40" s="94"/>
      <c r="L40" s="95">
        <v>14000</v>
      </c>
      <c r="M40" s="94"/>
      <c r="N40" s="94"/>
      <c r="O40" s="95">
        <v>0</v>
      </c>
      <c r="P40" s="94"/>
      <c r="Q40" s="94"/>
      <c r="R40" s="94"/>
      <c r="S40" s="60">
        <v>0</v>
      </c>
    </row>
    <row r="41" spans="2:19" x14ac:dyDescent="0.2">
      <c r="B41" s="90" t="s">
        <v>144</v>
      </c>
      <c r="C41" s="91"/>
      <c r="D41" s="91"/>
      <c r="E41" s="91"/>
      <c r="F41" s="91"/>
      <c r="G41" s="91"/>
      <c r="H41" s="91"/>
      <c r="I41" s="91"/>
      <c r="J41" s="91"/>
      <c r="K41" s="91"/>
      <c r="L41" s="92">
        <v>14000</v>
      </c>
      <c r="M41" s="91"/>
      <c r="N41" s="91"/>
      <c r="O41" s="92">
        <v>0</v>
      </c>
      <c r="P41" s="91"/>
      <c r="Q41" s="91"/>
      <c r="R41" s="91"/>
      <c r="S41" s="59">
        <v>0</v>
      </c>
    </row>
    <row r="42" spans="2:19" x14ac:dyDescent="0.2">
      <c r="B42" s="55" t="s">
        <v>147</v>
      </c>
      <c r="C42" s="55"/>
      <c r="D42" s="87" t="s">
        <v>148</v>
      </c>
      <c r="E42" s="88"/>
      <c r="F42" s="88"/>
      <c r="G42" s="88"/>
      <c r="H42" s="88"/>
      <c r="I42" s="88"/>
      <c r="J42" s="88"/>
      <c r="K42" s="88"/>
      <c r="L42" s="89">
        <v>14000</v>
      </c>
      <c r="M42" s="88"/>
      <c r="N42" s="88"/>
      <c r="O42" s="89">
        <v>0</v>
      </c>
      <c r="P42" s="88"/>
      <c r="Q42" s="88"/>
      <c r="R42" s="88"/>
      <c r="S42" s="58">
        <v>0</v>
      </c>
    </row>
    <row r="43" spans="2:19" x14ac:dyDescent="0.2">
      <c r="B43" s="55" t="s">
        <v>149</v>
      </c>
      <c r="C43" s="55"/>
      <c r="D43" s="87" t="s">
        <v>150</v>
      </c>
      <c r="E43" s="88"/>
      <c r="F43" s="88"/>
      <c r="G43" s="88"/>
      <c r="H43" s="88"/>
      <c r="I43" s="88"/>
      <c r="J43" s="88"/>
      <c r="K43" s="88"/>
      <c r="L43" s="89">
        <v>14000</v>
      </c>
      <c r="M43" s="88"/>
      <c r="N43" s="88"/>
      <c r="O43" s="89">
        <v>0</v>
      </c>
      <c r="P43" s="88"/>
      <c r="Q43" s="88"/>
      <c r="R43" s="88"/>
      <c r="S43" s="58">
        <v>0</v>
      </c>
    </row>
    <row r="44" spans="2:19" x14ac:dyDescent="0.2">
      <c r="B44" s="93" t="s">
        <v>195</v>
      </c>
      <c r="C44" s="94"/>
      <c r="D44" s="94"/>
      <c r="E44" s="94"/>
      <c r="F44" s="94"/>
      <c r="G44" s="94"/>
      <c r="H44" s="94"/>
      <c r="I44" s="94"/>
      <c r="J44" s="94"/>
      <c r="K44" s="94"/>
      <c r="L44" s="95">
        <v>29216.560000000001</v>
      </c>
      <c r="M44" s="94"/>
      <c r="N44" s="94"/>
      <c r="O44" s="95">
        <v>14106.42</v>
      </c>
      <c r="P44" s="94"/>
      <c r="Q44" s="94"/>
      <c r="R44" s="94"/>
      <c r="S44" s="60">
        <v>0.48280000000000001</v>
      </c>
    </row>
    <row r="45" spans="2:19" x14ac:dyDescent="0.2">
      <c r="B45" s="90" t="s">
        <v>144</v>
      </c>
      <c r="C45" s="91"/>
      <c r="D45" s="91"/>
      <c r="E45" s="91"/>
      <c r="F45" s="91"/>
      <c r="G45" s="91"/>
      <c r="H45" s="91"/>
      <c r="I45" s="91"/>
      <c r="J45" s="91"/>
      <c r="K45" s="91"/>
      <c r="L45" s="92">
        <v>29216.560000000001</v>
      </c>
      <c r="M45" s="91"/>
      <c r="N45" s="91"/>
      <c r="O45" s="92">
        <v>14106.42</v>
      </c>
      <c r="P45" s="91"/>
      <c r="Q45" s="91"/>
      <c r="R45" s="91"/>
      <c r="S45" s="59">
        <v>0.48280000000000001</v>
      </c>
    </row>
    <row r="46" spans="2:19" x14ac:dyDescent="0.2">
      <c r="B46" s="55" t="s">
        <v>135</v>
      </c>
      <c r="C46" s="55"/>
      <c r="D46" s="87" t="s">
        <v>136</v>
      </c>
      <c r="E46" s="88"/>
      <c r="F46" s="88"/>
      <c r="G46" s="88"/>
      <c r="H46" s="88"/>
      <c r="I46" s="88"/>
      <c r="J46" s="88"/>
      <c r="K46" s="88"/>
      <c r="L46" s="89">
        <v>29216.560000000001</v>
      </c>
      <c r="M46" s="88"/>
      <c r="N46" s="88"/>
      <c r="O46" s="89">
        <v>14106.42</v>
      </c>
      <c r="P46" s="88"/>
      <c r="Q46" s="88"/>
      <c r="R46" s="88"/>
      <c r="S46" s="58">
        <v>0.48280000000000001</v>
      </c>
    </row>
    <row r="47" spans="2:19" x14ac:dyDescent="0.2">
      <c r="B47" s="55" t="s">
        <v>137</v>
      </c>
      <c r="C47" s="55"/>
      <c r="D47" s="87" t="s">
        <v>138</v>
      </c>
      <c r="E47" s="88"/>
      <c r="F47" s="88"/>
      <c r="G47" s="88"/>
      <c r="H47" s="88"/>
      <c r="I47" s="88"/>
      <c r="J47" s="88"/>
      <c r="K47" s="88"/>
      <c r="L47" s="89">
        <v>29216.560000000001</v>
      </c>
      <c r="M47" s="88"/>
      <c r="N47" s="88"/>
      <c r="O47" s="89">
        <v>14106.42</v>
      </c>
      <c r="P47" s="88"/>
      <c r="Q47" s="88"/>
      <c r="R47" s="88"/>
      <c r="S47" s="58">
        <v>0.48280000000000001</v>
      </c>
    </row>
    <row r="48" spans="2:19" x14ac:dyDescent="0.2">
      <c r="B48" s="93" t="s">
        <v>194</v>
      </c>
      <c r="C48" s="94"/>
      <c r="D48" s="94"/>
      <c r="E48" s="94"/>
      <c r="F48" s="94"/>
      <c r="G48" s="94"/>
      <c r="H48" s="94"/>
      <c r="I48" s="94"/>
      <c r="J48" s="94"/>
      <c r="K48" s="94"/>
      <c r="L48" s="95">
        <v>245.3</v>
      </c>
      <c r="M48" s="94"/>
      <c r="N48" s="94"/>
      <c r="O48" s="95">
        <v>244.2</v>
      </c>
      <c r="P48" s="94"/>
      <c r="Q48" s="94"/>
      <c r="R48" s="94"/>
      <c r="S48" s="60">
        <v>0.99550000000000005</v>
      </c>
    </row>
    <row r="49" spans="2:19" x14ac:dyDescent="0.2">
      <c r="B49" s="90" t="s">
        <v>144</v>
      </c>
      <c r="C49" s="91"/>
      <c r="D49" s="91"/>
      <c r="E49" s="91"/>
      <c r="F49" s="91"/>
      <c r="G49" s="91"/>
      <c r="H49" s="91"/>
      <c r="I49" s="91"/>
      <c r="J49" s="91"/>
      <c r="K49" s="91"/>
      <c r="L49" s="92">
        <v>245.3</v>
      </c>
      <c r="M49" s="91"/>
      <c r="N49" s="91"/>
      <c r="O49" s="92">
        <v>244.2</v>
      </c>
      <c r="P49" s="91"/>
      <c r="Q49" s="91"/>
      <c r="R49" s="91"/>
      <c r="S49" s="59">
        <v>0.99550000000000005</v>
      </c>
    </row>
    <row r="50" spans="2:19" x14ac:dyDescent="0.2">
      <c r="B50" s="55" t="s">
        <v>135</v>
      </c>
      <c r="C50" s="55"/>
      <c r="D50" s="87" t="s">
        <v>136</v>
      </c>
      <c r="E50" s="88"/>
      <c r="F50" s="88"/>
      <c r="G50" s="88"/>
      <c r="H50" s="88"/>
      <c r="I50" s="88"/>
      <c r="J50" s="88"/>
      <c r="K50" s="88"/>
      <c r="L50" s="89">
        <v>245.3</v>
      </c>
      <c r="M50" s="88"/>
      <c r="N50" s="88"/>
      <c r="O50" s="89">
        <v>244.2</v>
      </c>
      <c r="P50" s="88"/>
      <c r="Q50" s="88"/>
      <c r="R50" s="88"/>
      <c r="S50" s="58">
        <v>0.99550000000000005</v>
      </c>
    </row>
    <row r="51" spans="2:19" x14ac:dyDescent="0.2">
      <c r="B51" s="55" t="s">
        <v>193</v>
      </c>
      <c r="C51" s="55"/>
      <c r="D51" s="87" t="s">
        <v>192</v>
      </c>
      <c r="E51" s="88"/>
      <c r="F51" s="88"/>
      <c r="G51" s="88"/>
      <c r="H51" s="88"/>
      <c r="I51" s="88"/>
      <c r="J51" s="88"/>
      <c r="K51" s="88"/>
      <c r="L51" s="89">
        <v>245.3</v>
      </c>
      <c r="M51" s="88"/>
      <c r="N51" s="88"/>
      <c r="O51" s="89">
        <v>244.2</v>
      </c>
      <c r="P51" s="88"/>
      <c r="Q51" s="88"/>
      <c r="R51" s="88"/>
      <c r="S51" s="58">
        <v>0.99550000000000005</v>
      </c>
    </row>
    <row r="52" spans="2:19" x14ac:dyDescent="0.2">
      <c r="B52" s="93" t="s">
        <v>191</v>
      </c>
      <c r="C52" s="94"/>
      <c r="D52" s="94"/>
      <c r="E52" s="94"/>
      <c r="F52" s="94"/>
      <c r="G52" s="94"/>
      <c r="H52" s="94"/>
      <c r="I52" s="94"/>
      <c r="J52" s="94"/>
      <c r="K52" s="94"/>
      <c r="L52" s="95">
        <v>10105.19</v>
      </c>
      <c r="M52" s="94"/>
      <c r="N52" s="94"/>
      <c r="O52" s="95">
        <v>6687.43</v>
      </c>
      <c r="P52" s="94"/>
      <c r="Q52" s="94"/>
      <c r="R52" s="94"/>
      <c r="S52" s="60">
        <v>0.66180000000000005</v>
      </c>
    </row>
    <row r="53" spans="2:19" x14ac:dyDescent="0.2">
      <c r="B53" s="90" t="s">
        <v>151</v>
      </c>
      <c r="C53" s="91"/>
      <c r="D53" s="91"/>
      <c r="E53" s="91"/>
      <c r="F53" s="91"/>
      <c r="G53" s="91"/>
      <c r="H53" s="91"/>
      <c r="I53" s="91"/>
      <c r="J53" s="91"/>
      <c r="K53" s="91"/>
      <c r="L53" s="92">
        <v>2921.42</v>
      </c>
      <c r="M53" s="91"/>
      <c r="N53" s="91"/>
      <c r="O53" s="92">
        <v>1933.33</v>
      </c>
      <c r="P53" s="91"/>
      <c r="Q53" s="91"/>
      <c r="R53" s="91"/>
      <c r="S53" s="59">
        <v>0.66180000000000005</v>
      </c>
    </row>
    <row r="54" spans="2:19" x14ac:dyDescent="0.2">
      <c r="B54" s="55" t="s">
        <v>135</v>
      </c>
      <c r="C54" s="55"/>
      <c r="D54" s="87" t="s">
        <v>136</v>
      </c>
      <c r="E54" s="88"/>
      <c r="F54" s="88"/>
      <c r="G54" s="88"/>
      <c r="H54" s="88"/>
      <c r="I54" s="88"/>
      <c r="J54" s="88"/>
      <c r="K54" s="88"/>
      <c r="L54" s="89">
        <v>2921.42</v>
      </c>
      <c r="M54" s="88"/>
      <c r="N54" s="88"/>
      <c r="O54" s="89">
        <v>1933.33</v>
      </c>
      <c r="P54" s="88"/>
      <c r="Q54" s="88"/>
      <c r="R54" s="88"/>
      <c r="S54" s="58">
        <v>0.66180000000000005</v>
      </c>
    </row>
    <row r="55" spans="2:19" x14ac:dyDescent="0.2">
      <c r="B55" s="55" t="s">
        <v>145</v>
      </c>
      <c r="C55" s="55"/>
      <c r="D55" s="87" t="s">
        <v>146</v>
      </c>
      <c r="E55" s="88"/>
      <c r="F55" s="88"/>
      <c r="G55" s="88"/>
      <c r="H55" s="88"/>
      <c r="I55" s="88"/>
      <c r="J55" s="88"/>
      <c r="K55" s="88"/>
      <c r="L55" s="89">
        <v>2203.9</v>
      </c>
      <c r="M55" s="88"/>
      <c r="N55" s="88"/>
      <c r="O55" s="89">
        <v>1643.74</v>
      </c>
      <c r="P55" s="88"/>
      <c r="Q55" s="88"/>
      <c r="R55" s="88"/>
      <c r="S55" s="58">
        <v>0.74580000000000002</v>
      </c>
    </row>
    <row r="56" spans="2:19" x14ac:dyDescent="0.2">
      <c r="B56" s="55" t="s">
        <v>137</v>
      </c>
      <c r="C56" s="55"/>
      <c r="D56" s="87" t="s">
        <v>138</v>
      </c>
      <c r="E56" s="88"/>
      <c r="F56" s="88"/>
      <c r="G56" s="88"/>
      <c r="H56" s="88"/>
      <c r="I56" s="88"/>
      <c r="J56" s="88"/>
      <c r="K56" s="88"/>
      <c r="L56" s="89">
        <v>717.52</v>
      </c>
      <c r="M56" s="88"/>
      <c r="N56" s="88"/>
      <c r="O56" s="89">
        <v>289.58999999999997</v>
      </c>
      <c r="P56" s="88"/>
      <c r="Q56" s="88"/>
      <c r="R56" s="88"/>
      <c r="S56" s="58">
        <v>0.40360000000000001</v>
      </c>
    </row>
    <row r="57" spans="2:19" x14ac:dyDescent="0.2">
      <c r="B57" s="90" t="s">
        <v>189</v>
      </c>
      <c r="C57" s="91"/>
      <c r="D57" s="91"/>
      <c r="E57" s="91"/>
      <c r="F57" s="91"/>
      <c r="G57" s="91"/>
      <c r="H57" s="91"/>
      <c r="I57" s="91"/>
      <c r="J57" s="91"/>
      <c r="K57" s="91"/>
      <c r="L57" s="92">
        <v>7183.77</v>
      </c>
      <c r="M57" s="91"/>
      <c r="N57" s="91"/>
      <c r="O57" s="92">
        <v>4754.1000000000004</v>
      </c>
      <c r="P57" s="91"/>
      <c r="Q57" s="91"/>
      <c r="R57" s="91"/>
      <c r="S57" s="59">
        <v>0.66180000000000005</v>
      </c>
    </row>
    <row r="58" spans="2:19" x14ac:dyDescent="0.2">
      <c r="B58" s="55" t="s">
        <v>135</v>
      </c>
      <c r="C58" s="55"/>
      <c r="D58" s="87" t="s">
        <v>136</v>
      </c>
      <c r="E58" s="88"/>
      <c r="F58" s="88"/>
      <c r="G58" s="88"/>
      <c r="H58" s="88"/>
      <c r="I58" s="88"/>
      <c r="J58" s="88"/>
      <c r="K58" s="88"/>
      <c r="L58" s="89">
        <v>7183.77</v>
      </c>
      <c r="M58" s="88"/>
      <c r="N58" s="88"/>
      <c r="O58" s="89">
        <v>4754.1000000000004</v>
      </c>
      <c r="P58" s="88"/>
      <c r="Q58" s="88"/>
      <c r="R58" s="88"/>
      <c r="S58" s="58">
        <v>0.66180000000000005</v>
      </c>
    </row>
    <row r="59" spans="2:19" x14ac:dyDescent="0.2">
      <c r="B59" s="55" t="s">
        <v>145</v>
      </c>
      <c r="C59" s="55"/>
      <c r="D59" s="87" t="s">
        <v>146</v>
      </c>
      <c r="E59" s="88"/>
      <c r="F59" s="88"/>
      <c r="G59" s="88"/>
      <c r="H59" s="88"/>
      <c r="I59" s="88"/>
      <c r="J59" s="88"/>
      <c r="K59" s="88"/>
      <c r="L59" s="89">
        <v>5419.38</v>
      </c>
      <c r="M59" s="88"/>
      <c r="N59" s="88"/>
      <c r="O59" s="89">
        <v>4041.99</v>
      </c>
      <c r="P59" s="88"/>
      <c r="Q59" s="88"/>
      <c r="R59" s="88"/>
      <c r="S59" s="58">
        <v>0.74580000000000002</v>
      </c>
    </row>
    <row r="60" spans="2:19" x14ac:dyDescent="0.2">
      <c r="B60" s="55" t="s">
        <v>137</v>
      </c>
      <c r="C60" s="55"/>
      <c r="D60" s="87" t="s">
        <v>138</v>
      </c>
      <c r="E60" s="88"/>
      <c r="F60" s="88"/>
      <c r="G60" s="88"/>
      <c r="H60" s="88"/>
      <c r="I60" s="88"/>
      <c r="J60" s="88"/>
      <c r="K60" s="88"/>
      <c r="L60" s="89">
        <v>1764.39</v>
      </c>
      <c r="M60" s="88"/>
      <c r="N60" s="88"/>
      <c r="O60" s="89">
        <v>712.11</v>
      </c>
      <c r="P60" s="88"/>
      <c r="Q60" s="88"/>
      <c r="R60" s="88"/>
      <c r="S60" s="58">
        <v>0.40360000000000001</v>
      </c>
    </row>
    <row r="61" spans="2:19" x14ac:dyDescent="0.2">
      <c r="B61" s="93" t="s">
        <v>190</v>
      </c>
      <c r="C61" s="94"/>
      <c r="D61" s="94"/>
      <c r="E61" s="94"/>
      <c r="F61" s="94"/>
      <c r="G61" s="94"/>
      <c r="H61" s="94"/>
      <c r="I61" s="94"/>
      <c r="J61" s="94"/>
      <c r="K61" s="94"/>
      <c r="L61" s="95">
        <v>4257.08</v>
      </c>
      <c r="M61" s="94"/>
      <c r="N61" s="94"/>
      <c r="O61" s="95">
        <v>0</v>
      </c>
      <c r="P61" s="94"/>
      <c r="Q61" s="94"/>
      <c r="R61" s="94"/>
      <c r="S61" s="60">
        <v>0</v>
      </c>
    </row>
    <row r="62" spans="2:19" x14ac:dyDescent="0.2">
      <c r="B62" s="90" t="s">
        <v>151</v>
      </c>
      <c r="C62" s="91"/>
      <c r="D62" s="91"/>
      <c r="E62" s="91"/>
      <c r="F62" s="91"/>
      <c r="G62" s="91"/>
      <c r="H62" s="91"/>
      <c r="I62" s="91"/>
      <c r="J62" s="91"/>
      <c r="K62" s="91"/>
      <c r="L62" s="92">
        <v>1230.73</v>
      </c>
      <c r="M62" s="91"/>
      <c r="N62" s="91"/>
      <c r="O62" s="92">
        <v>0</v>
      </c>
      <c r="P62" s="91"/>
      <c r="Q62" s="91"/>
      <c r="R62" s="91"/>
      <c r="S62" s="59">
        <v>0</v>
      </c>
    </row>
    <row r="63" spans="2:19" x14ac:dyDescent="0.2">
      <c r="B63" s="55" t="s">
        <v>135</v>
      </c>
      <c r="C63" s="55"/>
      <c r="D63" s="87" t="s">
        <v>136</v>
      </c>
      <c r="E63" s="88"/>
      <c r="F63" s="88"/>
      <c r="G63" s="88"/>
      <c r="H63" s="88"/>
      <c r="I63" s="88"/>
      <c r="J63" s="88"/>
      <c r="K63" s="88"/>
      <c r="L63" s="89">
        <v>1230.73</v>
      </c>
      <c r="M63" s="88"/>
      <c r="N63" s="88"/>
      <c r="O63" s="89">
        <v>0</v>
      </c>
      <c r="P63" s="88"/>
      <c r="Q63" s="88"/>
      <c r="R63" s="88"/>
      <c r="S63" s="58">
        <v>0</v>
      </c>
    </row>
    <row r="64" spans="2:19" x14ac:dyDescent="0.2">
      <c r="B64" s="55" t="s">
        <v>145</v>
      </c>
      <c r="C64" s="55"/>
      <c r="D64" s="87" t="s">
        <v>146</v>
      </c>
      <c r="E64" s="88"/>
      <c r="F64" s="88"/>
      <c r="G64" s="88"/>
      <c r="H64" s="88"/>
      <c r="I64" s="88"/>
      <c r="J64" s="88"/>
      <c r="K64" s="88"/>
      <c r="L64" s="89">
        <v>1039.92</v>
      </c>
      <c r="M64" s="88"/>
      <c r="N64" s="88"/>
      <c r="O64" s="89">
        <v>0</v>
      </c>
      <c r="P64" s="88"/>
      <c r="Q64" s="88"/>
      <c r="R64" s="88"/>
      <c r="S64" s="58">
        <v>0</v>
      </c>
    </row>
    <row r="65" spans="2:19" x14ac:dyDescent="0.2">
      <c r="B65" s="55" t="s">
        <v>137</v>
      </c>
      <c r="C65" s="55"/>
      <c r="D65" s="87" t="s">
        <v>138</v>
      </c>
      <c r="E65" s="88"/>
      <c r="F65" s="88"/>
      <c r="G65" s="88"/>
      <c r="H65" s="88"/>
      <c r="I65" s="88"/>
      <c r="J65" s="88"/>
      <c r="K65" s="88"/>
      <c r="L65" s="89">
        <v>190.81</v>
      </c>
      <c r="M65" s="88"/>
      <c r="N65" s="88"/>
      <c r="O65" s="89">
        <v>0</v>
      </c>
      <c r="P65" s="88"/>
      <c r="Q65" s="88"/>
      <c r="R65" s="88"/>
      <c r="S65" s="58">
        <v>0</v>
      </c>
    </row>
    <row r="66" spans="2:19" x14ac:dyDescent="0.2">
      <c r="B66" s="90" t="s">
        <v>189</v>
      </c>
      <c r="C66" s="91"/>
      <c r="D66" s="91"/>
      <c r="E66" s="91"/>
      <c r="F66" s="91"/>
      <c r="G66" s="91"/>
      <c r="H66" s="91"/>
      <c r="I66" s="91"/>
      <c r="J66" s="91"/>
      <c r="K66" s="91"/>
      <c r="L66" s="92">
        <v>3026.35</v>
      </c>
      <c r="M66" s="91"/>
      <c r="N66" s="91"/>
      <c r="O66" s="92">
        <v>0</v>
      </c>
      <c r="P66" s="91"/>
      <c r="Q66" s="91"/>
      <c r="R66" s="91"/>
      <c r="S66" s="59">
        <v>0</v>
      </c>
    </row>
    <row r="67" spans="2:19" x14ac:dyDescent="0.2">
      <c r="B67" s="55" t="s">
        <v>135</v>
      </c>
      <c r="C67" s="55"/>
      <c r="D67" s="87" t="s">
        <v>136</v>
      </c>
      <c r="E67" s="88"/>
      <c r="F67" s="88"/>
      <c r="G67" s="88"/>
      <c r="H67" s="88"/>
      <c r="I67" s="88"/>
      <c r="J67" s="88"/>
      <c r="K67" s="88"/>
      <c r="L67" s="89">
        <v>3026.35</v>
      </c>
      <c r="M67" s="88"/>
      <c r="N67" s="88"/>
      <c r="O67" s="89">
        <v>0</v>
      </c>
      <c r="P67" s="88"/>
      <c r="Q67" s="88"/>
      <c r="R67" s="88"/>
      <c r="S67" s="58">
        <v>0</v>
      </c>
    </row>
    <row r="68" spans="2:19" x14ac:dyDescent="0.2">
      <c r="B68" s="55" t="s">
        <v>145</v>
      </c>
      <c r="C68" s="55"/>
      <c r="D68" s="87" t="s">
        <v>146</v>
      </c>
      <c r="E68" s="88"/>
      <c r="F68" s="88"/>
      <c r="G68" s="88"/>
      <c r="H68" s="88"/>
      <c r="I68" s="88"/>
      <c r="J68" s="88"/>
      <c r="K68" s="88"/>
      <c r="L68" s="89">
        <v>2557.16</v>
      </c>
      <c r="M68" s="88"/>
      <c r="N68" s="88"/>
      <c r="O68" s="89">
        <v>0</v>
      </c>
      <c r="P68" s="88"/>
      <c r="Q68" s="88"/>
      <c r="R68" s="88"/>
      <c r="S68" s="58">
        <v>0</v>
      </c>
    </row>
    <row r="69" spans="2:19" x14ac:dyDescent="0.2">
      <c r="B69" s="55" t="s">
        <v>137</v>
      </c>
      <c r="C69" s="55"/>
      <c r="D69" s="87" t="s">
        <v>138</v>
      </c>
      <c r="E69" s="88"/>
      <c r="F69" s="88"/>
      <c r="G69" s="88"/>
      <c r="H69" s="88"/>
      <c r="I69" s="88"/>
      <c r="J69" s="88"/>
      <c r="K69" s="88"/>
      <c r="L69" s="89">
        <v>469.19</v>
      </c>
      <c r="M69" s="88"/>
      <c r="N69" s="88"/>
      <c r="O69" s="89">
        <v>0</v>
      </c>
      <c r="P69" s="88"/>
      <c r="Q69" s="88"/>
      <c r="R69" s="88"/>
      <c r="S69" s="58">
        <v>0</v>
      </c>
    </row>
    <row r="70" spans="2:19" x14ac:dyDescent="0.2">
      <c r="B70" s="96" t="s">
        <v>188</v>
      </c>
      <c r="C70" s="97"/>
      <c r="D70" s="97"/>
      <c r="E70" s="97"/>
      <c r="F70" s="97"/>
      <c r="G70" s="97"/>
      <c r="H70" s="97"/>
      <c r="I70" s="97"/>
      <c r="J70" s="97"/>
      <c r="K70" s="97"/>
      <c r="L70" s="98">
        <v>831237.91</v>
      </c>
      <c r="M70" s="97"/>
      <c r="N70" s="97"/>
      <c r="O70" s="98">
        <v>397145.34</v>
      </c>
      <c r="P70" s="97"/>
      <c r="Q70" s="97"/>
      <c r="R70" s="97"/>
      <c r="S70" s="61">
        <v>0.4778</v>
      </c>
    </row>
    <row r="71" spans="2:19" x14ac:dyDescent="0.2">
      <c r="B71" s="93" t="s">
        <v>187</v>
      </c>
      <c r="C71" s="94"/>
      <c r="D71" s="94"/>
      <c r="E71" s="94"/>
      <c r="F71" s="94"/>
      <c r="G71" s="94"/>
      <c r="H71" s="94"/>
      <c r="I71" s="94"/>
      <c r="J71" s="94"/>
      <c r="K71" s="94"/>
      <c r="L71" s="95">
        <v>798300.66</v>
      </c>
      <c r="M71" s="94"/>
      <c r="N71" s="94"/>
      <c r="O71" s="95">
        <v>377096.5</v>
      </c>
      <c r="P71" s="94"/>
      <c r="Q71" s="94"/>
      <c r="R71" s="94"/>
      <c r="S71" s="60">
        <v>0.47239999999999999</v>
      </c>
    </row>
    <row r="72" spans="2:19" x14ac:dyDescent="0.2">
      <c r="B72" s="90" t="s">
        <v>134</v>
      </c>
      <c r="C72" s="91"/>
      <c r="D72" s="91"/>
      <c r="E72" s="91"/>
      <c r="F72" s="91"/>
      <c r="G72" s="91"/>
      <c r="H72" s="91"/>
      <c r="I72" s="91"/>
      <c r="J72" s="91"/>
      <c r="K72" s="91"/>
      <c r="L72" s="92">
        <v>0.5</v>
      </c>
      <c r="M72" s="91"/>
      <c r="N72" s="91"/>
      <c r="O72" s="92">
        <v>0</v>
      </c>
      <c r="P72" s="91"/>
      <c r="Q72" s="91"/>
      <c r="R72" s="91"/>
      <c r="S72" s="59">
        <v>0</v>
      </c>
    </row>
    <row r="73" spans="2:19" x14ac:dyDescent="0.2">
      <c r="B73" s="55" t="s">
        <v>135</v>
      </c>
      <c r="C73" s="55"/>
      <c r="D73" s="87" t="s">
        <v>136</v>
      </c>
      <c r="E73" s="88"/>
      <c r="F73" s="88"/>
      <c r="G73" s="88"/>
      <c r="H73" s="88"/>
      <c r="I73" s="88"/>
      <c r="J73" s="88"/>
      <c r="K73" s="88"/>
      <c r="L73" s="89">
        <v>0.5</v>
      </c>
      <c r="M73" s="88"/>
      <c r="N73" s="88"/>
      <c r="O73" s="89">
        <v>0</v>
      </c>
      <c r="P73" s="88"/>
      <c r="Q73" s="88"/>
      <c r="R73" s="88"/>
      <c r="S73" s="58">
        <v>0</v>
      </c>
    </row>
    <row r="74" spans="2:19" x14ac:dyDescent="0.2">
      <c r="B74" s="55" t="s">
        <v>137</v>
      </c>
      <c r="C74" s="55"/>
      <c r="D74" s="87" t="s">
        <v>138</v>
      </c>
      <c r="E74" s="88"/>
      <c r="F74" s="88"/>
      <c r="G74" s="88"/>
      <c r="H74" s="88"/>
      <c r="I74" s="88"/>
      <c r="J74" s="88"/>
      <c r="K74" s="88"/>
      <c r="L74" s="89">
        <v>0.5</v>
      </c>
      <c r="M74" s="88"/>
      <c r="N74" s="88"/>
      <c r="O74" s="89">
        <v>0</v>
      </c>
      <c r="P74" s="88"/>
      <c r="Q74" s="88"/>
      <c r="R74" s="88"/>
      <c r="S74" s="58">
        <v>0</v>
      </c>
    </row>
    <row r="75" spans="2:19" x14ac:dyDescent="0.2">
      <c r="B75" s="90" t="s">
        <v>139</v>
      </c>
      <c r="C75" s="91"/>
      <c r="D75" s="91"/>
      <c r="E75" s="91"/>
      <c r="F75" s="91"/>
      <c r="G75" s="91"/>
      <c r="H75" s="91"/>
      <c r="I75" s="91"/>
      <c r="J75" s="91"/>
      <c r="K75" s="91"/>
      <c r="L75" s="92">
        <v>566.4</v>
      </c>
      <c r="M75" s="91"/>
      <c r="N75" s="91"/>
      <c r="O75" s="92">
        <v>0.02</v>
      </c>
      <c r="P75" s="91"/>
      <c r="Q75" s="91"/>
      <c r="R75" s="91"/>
      <c r="S75" s="59">
        <v>0</v>
      </c>
    </row>
    <row r="76" spans="2:19" x14ac:dyDescent="0.2">
      <c r="B76" s="55" t="s">
        <v>135</v>
      </c>
      <c r="C76" s="55"/>
      <c r="D76" s="87" t="s">
        <v>136</v>
      </c>
      <c r="E76" s="88"/>
      <c r="F76" s="88"/>
      <c r="G76" s="88"/>
      <c r="H76" s="88"/>
      <c r="I76" s="88"/>
      <c r="J76" s="88"/>
      <c r="K76" s="88"/>
      <c r="L76" s="89">
        <v>566.4</v>
      </c>
      <c r="M76" s="88"/>
      <c r="N76" s="88"/>
      <c r="O76" s="89">
        <v>0.02</v>
      </c>
      <c r="P76" s="88"/>
      <c r="Q76" s="88"/>
      <c r="R76" s="88"/>
      <c r="S76" s="58">
        <v>0</v>
      </c>
    </row>
    <row r="77" spans="2:19" x14ac:dyDescent="0.2">
      <c r="B77" s="55" t="s">
        <v>137</v>
      </c>
      <c r="C77" s="55"/>
      <c r="D77" s="87" t="s">
        <v>138</v>
      </c>
      <c r="E77" s="88"/>
      <c r="F77" s="88"/>
      <c r="G77" s="88"/>
      <c r="H77" s="88"/>
      <c r="I77" s="88"/>
      <c r="J77" s="88"/>
      <c r="K77" s="88"/>
      <c r="L77" s="89">
        <v>566.4</v>
      </c>
      <c r="M77" s="88"/>
      <c r="N77" s="88"/>
      <c r="O77" s="89">
        <v>0.02</v>
      </c>
      <c r="P77" s="88"/>
      <c r="Q77" s="88"/>
      <c r="R77" s="88"/>
      <c r="S77" s="58">
        <v>0</v>
      </c>
    </row>
    <row r="78" spans="2:19" x14ac:dyDescent="0.2">
      <c r="B78" s="90" t="s">
        <v>142</v>
      </c>
      <c r="C78" s="91"/>
      <c r="D78" s="91"/>
      <c r="E78" s="91"/>
      <c r="F78" s="91"/>
      <c r="G78" s="91"/>
      <c r="H78" s="91"/>
      <c r="I78" s="91"/>
      <c r="J78" s="91"/>
      <c r="K78" s="91"/>
      <c r="L78" s="92">
        <v>56871.79</v>
      </c>
      <c r="M78" s="91"/>
      <c r="N78" s="91"/>
      <c r="O78" s="92">
        <v>18192.43</v>
      </c>
      <c r="P78" s="91"/>
      <c r="Q78" s="91"/>
      <c r="R78" s="91"/>
      <c r="S78" s="59">
        <v>0.31990000000000002</v>
      </c>
    </row>
    <row r="79" spans="2:19" x14ac:dyDescent="0.2">
      <c r="B79" s="55" t="s">
        <v>135</v>
      </c>
      <c r="C79" s="55"/>
      <c r="D79" s="87" t="s">
        <v>136</v>
      </c>
      <c r="E79" s="88"/>
      <c r="F79" s="88"/>
      <c r="G79" s="88"/>
      <c r="H79" s="88"/>
      <c r="I79" s="88"/>
      <c r="J79" s="88"/>
      <c r="K79" s="88"/>
      <c r="L79" s="89">
        <v>56871.79</v>
      </c>
      <c r="M79" s="88"/>
      <c r="N79" s="88"/>
      <c r="O79" s="89">
        <v>18192.43</v>
      </c>
      <c r="P79" s="88"/>
      <c r="Q79" s="88"/>
      <c r="R79" s="88"/>
      <c r="S79" s="58">
        <v>0.31990000000000002</v>
      </c>
    </row>
    <row r="80" spans="2:19" x14ac:dyDescent="0.2">
      <c r="B80" s="55" t="s">
        <v>137</v>
      </c>
      <c r="C80" s="55"/>
      <c r="D80" s="87" t="s">
        <v>138</v>
      </c>
      <c r="E80" s="88"/>
      <c r="F80" s="88"/>
      <c r="G80" s="88"/>
      <c r="H80" s="88"/>
      <c r="I80" s="88"/>
      <c r="J80" s="88"/>
      <c r="K80" s="88"/>
      <c r="L80" s="89">
        <v>56331.79</v>
      </c>
      <c r="M80" s="88"/>
      <c r="N80" s="88"/>
      <c r="O80" s="89">
        <v>17985.75</v>
      </c>
      <c r="P80" s="88"/>
      <c r="Q80" s="88"/>
      <c r="R80" s="88"/>
      <c r="S80" s="58">
        <v>0.31929999999999997</v>
      </c>
    </row>
    <row r="81" spans="2:19" x14ac:dyDescent="0.2">
      <c r="B81" s="55" t="s">
        <v>140</v>
      </c>
      <c r="C81" s="55"/>
      <c r="D81" s="87" t="s">
        <v>141</v>
      </c>
      <c r="E81" s="88"/>
      <c r="F81" s="88"/>
      <c r="G81" s="88"/>
      <c r="H81" s="88"/>
      <c r="I81" s="88"/>
      <c r="J81" s="88"/>
      <c r="K81" s="88"/>
      <c r="L81" s="89">
        <v>540</v>
      </c>
      <c r="M81" s="88"/>
      <c r="N81" s="88"/>
      <c r="O81" s="89">
        <v>206.68</v>
      </c>
      <c r="P81" s="88"/>
      <c r="Q81" s="88"/>
      <c r="R81" s="88"/>
      <c r="S81" s="58">
        <v>0.38269999999999998</v>
      </c>
    </row>
    <row r="82" spans="2:19" x14ac:dyDescent="0.2">
      <c r="B82" s="90" t="s">
        <v>144</v>
      </c>
      <c r="C82" s="91"/>
      <c r="D82" s="91"/>
      <c r="E82" s="91"/>
      <c r="F82" s="91"/>
      <c r="G82" s="91"/>
      <c r="H82" s="91"/>
      <c r="I82" s="91"/>
      <c r="J82" s="91"/>
      <c r="K82" s="91"/>
      <c r="L82" s="92">
        <v>739650</v>
      </c>
      <c r="M82" s="91"/>
      <c r="N82" s="91"/>
      <c r="O82" s="92">
        <v>358904.05</v>
      </c>
      <c r="P82" s="91"/>
      <c r="Q82" s="91"/>
      <c r="R82" s="91"/>
      <c r="S82" s="59">
        <v>0.48520000000000002</v>
      </c>
    </row>
    <row r="83" spans="2:19" x14ac:dyDescent="0.2">
      <c r="B83" s="55" t="s">
        <v>135</v>
      </c>
      <c r="C83" s="55"/>
      <c r="D83" s="87" t="s">
        <v>136</v>
      </c>
      <c r="E83" s="88"/>
      <c r="F83" s="88"/>
      <c r="G83" s="88"/>
      <c r="H83" s="88"/>
      <c r="I83" s="88"/>
      <c r="J83" s="88"/>
      <c r="K83" s="88"/>
      <c r="L83" s="89">
        <v>739650</v>
      </c>
      <c r="M83" s="88"/>
      <c r="N83" s="88"/>
      <c r="O83" s="89">
        <v>358904.05</v>
      </c>
      <c r="P83" s="88"/>
      <c r="Q83" s="88"/>
      <c r="R83" s="88"/>
      <c r="S83" s="58">
        <v>0.48520000000000002</v>
      </c>
    </row>
    <row r="84" spans="2:19" x14ac:dyDescent="0.2">
      <c r="B84" s="55" t="s">
        <v>145</v>
      </c>
      <c r="C84" s="55"/>
      <c r="D84" s="87" t="s">
        <v>146</v>
      </c>
      <c r="E84" s="88"/>
      <c r="F84" s="88"/>
      <c r="G84" s="88"/>
      <c r="H84" s="88"/>
      <c r="I84" s="88"/>
      <c r="J84" s="88"/>
      <c r="K84" s="88"/>
      <c r="L84" s="89">
        <v>693000</v>
      </c>
      <c r="M84" s="88"/>
      <c r="N84" s="88"/>
      <c r="O84" s="89">
        <v>329252.67</v>
      </c>
      <c r="P84" s="88"/>
      <c r="Q84" s="88"/>
      <c r="R84" s="88"/>
      <c r="S84" s="58">
        <v>0.47510000000000002</v>
      </c>
    </row>
    <row r="85" spans="2:19" x14ac:dyDescent="0.2">
      <c r="B85" s="55" t="s">
        <v>137</v>
      </c>
      <c r="C85" s="55"/>
      <c r="D85" s="87" t="s">
        <v>138</v>
      </c>
      <c r="E85" s="88"/>
      <c r="F85" s="88"/>
      <c r="G85" s="88"/>
      <c r="H85" s="88"/>
      <c r="I85" s="88"/>
      <c r="J85" s="88"/>
      <c r="K85" s="88"/>
      <c r="L85" s="89">
        <v>46650</v>
      </c>
      <c r="M85" s="88"/>
      <c r="N85" s="88"/>
      <c r="O85" s="89">
        <v>29651.38</v>
      </c>
      <c r="P85" s="88"/>
      <c r="Q85" s="88"/>
      <c r="R85" s="88"/>
      <c r="S85" s="58">
        <v>0.63560000000000005</v>
      </c>
    </row>
    <row r="86" spans="2:19" x14ac:dyDescent="0.2">
      <c r="B86" s="90" t="s">
        <v>186</v>
      </c>
      <c r="C86" s="91"/>
      <c r="D86" s="91"/>
      <c r="E86" s="91"/>
      <c r="F86" s="91"/>
      <c r="G86" s="91"/>
      <c r="H86" s="91"/>
      <c r="I86" s="91"/>
      <c r="J86" s="91"/>
      <c r="K86" s="91"/>
      <c r="L86" s="92">
        <v>1211.97</v>
      </c>
      <c r="M86" s="91"/>
      <c r="N86" s="91"/>
      <c r="O86" s="92">
        <v>0</v>
      </c>
      <c r="P86" s="91"/>
      <c r="Q86" s="91"/>
      <c r="R86" s="91"/>
      <c r="S86" s="59">
        <v>0</v>
      </c>
    </row>
    <row r="87" spans="2:19" x14ac:dyDescent="0.2">
      <c r="B87" s="55" t="s">
        <v>135</v>
      </c>
      <c r="C87" s="55"/>
      <c r="D87" s="87" t="s">
        <v>136</v>
      </c>
      <c r="E87" s="88"/>
      <c r="F87" s="88"/>
      <c r="G87" s="88"/>
      <c r="H87" s="88"/>
      <c r="I87" s="88"/>
      <c r="J87" s="88"/>
      <c r="K87" s="88"/>
      <c r="L87" s="89">
        <v>1211.97</v>
      </c>
      <c r="M87" s="88"/>
      <c r="N87" s="88"/>
      <c r="O87" s="89">
        <v>0</v>
      </c>
      <c r="P87" s="88"/>
      <c r="Q87" s="88"/>
      <c r="R87" s="88"/>
      <c r="S87" s="58">
        <v>0</v>
      </c>
    </row>
    <row r="88" spans="2:19" x14ac:dyDescent="0.2">
      <c r="B88" s="55" t="s">
        <v>145</v>
      </c>
      <c r="C88" s="55"/>
      <c r="D88" s="87" t="s">
        <v>146</v>
      </c>
      <c r="E88" s="88"/>
      <c r="F88" s="88"/>
      <c r="G88" s="88"/>
      <c r="H88" s="88"/>
      <c r="I88" s="88"/>
      <c r="J88" s="88"/>
      <c r="K88" s="88"/>
      <c r="L88" s="89">
        <v>100</v>
      </c>
      <c r="M88" s="88"/>
      <c r="N88" s="88"/>
      <c r="O88" s="89">
        <v>0</v>
      </c>
      <c r="P88" s="88"/>
      <c r="Q88" s="88"/>
      <c r="R88" s="88"/>
      <c r="S88" s="58">
        <v>0</v>
      </c>
    </row>
    <row r="89" spans="2:19" x14ac:dyDescent="0.2">
      <c r="B89" s="55" t="s">
        <v>137</v>
      </c>
      <c r="C89" s="55"/>
      <c r="D89" s="87" t="s">
        <v>138</v>
      </c>
      <c r="E89" s="88"/>
      <c r="F89" s="88"/>
      <c r="G89" s="88"/>
      <c r="H89" s="88"/>
      <c r="I89" s="88"/>
      <c r="J89" s="88"/>
      <c r="K89" s="88"/>
      <c r="L89" s="89">
        <v>900</v>
      </c>
      <c r="M89" s="88"/>
      <c r="N89" s="88"/>
      <c r="O89" s="89">
        <v>0</v>
      </c>
      <c r="P89" s="88"/>
      <c r="Q89" s="88"/>
      <c r="R89" s="88"/>
      <c r="S89" s="58">
        <v>0</v>
      </c>
    </row>
    <row r="90" spans="2:19" x14ac:dyDescent="0.2">
      <c r="B90" s="55" t="s">
        <v>140</v>
      </c>
      <c r="C90" s="55"/>
      <c r="D90" s="87" t="s">
        <v>141</v>
      </c>
      <c r="E90" s="88"/>
      <c r="F90" s="88"/>
      <c r="G90" s="88"/>
      <c r="H90" s="88"/>
      <c r="I90" s="88"/>
      <c r="J90" s="88"/>
      <c r="K90" s="88"/>
      <c r="L90" s="89">
        <v>211.97</v>
      </c>
      <c r="M90" s="88"/>
      <c r="N90" s="88"/>
      <c r="O90" s="89">
        <v>0</v>
      </c>
      <c r="P90" s="88"/>
      <c r="Q90" s="88"/>
      <c r="R90" s="88"/>
      <c r="S90" s="58">
        <v>0</v>
      </c>
    </row>
    <row r="91" spans="2:19" x14ac:dyDescent="0.2">
      <c r="B91" s="93" t="s">
        <v>185</v>
      </c>
      <c r="C91" s="94"/>
      <c r="D91" s="94"/>
      <c r="E91" s="94"/>
      <c r="F91" s="94"/>
      <c r="G91" s="94"/>
      <c r="H91" s="94"/>
      <c r="I91" s="94"/>
      <c r="J91" s="94"/>
      <c r="K91" s="94"/>
      <c r="L91" s="95">
        <v>3712</v>
      </c>
      <c r="M91" s="94"/>
      <c r="N91" s="94"/>
      <c r="O91" s="95">
        <v>0</v>
      </c>
      <c r="P91" s="94"/>
      <c r="Q91" s="94"/>
      <c r="R91" s="94"/>
      <c r="S91" s="60">
        <v>0</v>
      </c>
    </row>
    <row r="92" spans="2:19" x14ac:dyDescent="0.2">
      <c r="B92" s="90" t="s">
        <v>184</v>
      </c>
      <c r="C92" s="91"/>
      <c r="D92" s="91"/>
      <c r="E92" s="91"/>
      <c r="F92" s="91"/>
      <c r="G92" s="91"/>
      <c r="H92" s="91"/>
      <c r="I92" s="91"/>
      <c r="J92" s="91"/>
      <c r="K92" s="91"/>
      <c r="L92" s="92">
        <v>212</v>
      </c>
      <c r="M92" s="91"/>
      <c r="N92" s="91"/>
      <c r="O92" s="92">
        <v>0</v>
      </c>
      <c r="P92" s="91"/>
      <c r="Q92" s="91"/>
      <c r="R92" s="91"/>
      <c r="S92" s="59">
        <v>0</v>
      </c>
    </row>
    <row r="93" spans="2:19" x14ac:dyDescent="0.2">
      <c r="B93" s="55" t="s">
        <v>147</v>
      </c>
      <c r="C93" s="55"/>
      <c r="D93" s="87" t="s">
        <v>148</v>
      </c>
      <c r="E93" s="88"/>
      <c r="F93" s="88"/>
      <c r="G93" s="88"/>
      <c r="H93" s="88"/>
      <c r="I93" s="88"/>
      <c r="J93" s="88"/>
      <c r="K93" s="88"/>
      <c r="L93" s="89">
        <v>212</v>
      </c>
      <c r="M93" s="88"/>
      <c r="N93" s="88"/>
      <c r="O93" s="89">
        <v>0</v>
      </c>
      <c r="P93" s="88"/>
      <c r="Q93" s="88"/>
      <c r="R93" s="88"/>
      <c r="S93" s="58">
        <v>0</v>
      </c>
    </row>
    <row r="94" spans="2:19" x14ac:dyDescent="0.2">
      <c r="B94" s="55" t="s">
        <v>149</v>
      </c>
      <c r="C94" s="55"/>
      <c r="D94" s="87" t="s">
        <v>150</v>
      </c>
      <c r="E94" s="88"/>
      <c r="F94" s="88"/>
      <c r="G94" s="88"/>
      <c r="H94" s="88"/>
      <c r="I94" s="88"/>
      <c r="J94" s="88"/>
      <c r="K94" s="88"/>
      <c r="L94" s="89">
        <v>212</v>
      </c>
      <c r="M94" s="88"/>
      <c r="N94" s="88"/>
      <c r="O94" s="89">
        <v>0</v>
      </c>
      <c r="P94" s="88"/>
      <c r="Q94" s="88"/>
      <c r="R94" s="88"/>
      <c r="S94" s="58">
        <v>0</v>
      </c>
    </row>
    <row r="95" spans="2:19" x14ac:dyDescent="0.2">
      <c r="B95" s="90" t="s">
        <v>183</v>
      </c>
      <c r="C95" s="91"/>
      <c r="D95" s="91"/>
      <c r="E95" s="91"/>
      <c r="F95" s="91"/>
      <c r="G95" s="91"/>
      <c r="H95" s="91"/>
      <c r="I95" s="91"/>
      <c r="J95" s="91"/>
      <c r="K95" s="91"/>
      <c r="L95" s="92">
        <v>3500</v>
      </c>
      <c r="M95" s="91"/>
      <c r="N95" s="91"/>
      <c r="O95" s="92">
        <v>0</v>
      </c>
      <c r="P95" s="91"/>
      <c r="Q95" s="91"/>
      <c r="R95" s="91"/>
      <c r="S95" s="59">
        <v>0</v>
      </c>
    </row>
    <row r="96" spans="2:19" x14ac:dyDescent="0.2">
      <c r="B96" s="55" t="s">
        <v>147</v>
      </c>
      <c r="C96" s="55"/>
      <c r="D96" s="87" t="s">
        <v>148</v>
      </c>
      <c r="E96" s="88"/>
      <c r="F96" s="88"/>
      <c r="G96" s="88"/>
      <c r="H96" s="88"/>
      <c r="I96" s="88"/>
      <c r="J96" s="88"/>
      <c r="K96" s="88"/>
      <c r="L96" s="89">
        <v>3500</v>
      </c>
      <c r="M96" s="88"/>
      <c r="N96" s="88"/>
      <c r="O96" s="89">
        <v>0</v>
      </c>
      <c r="P96" s="88"/>
      <c r="Q96" s="88"/>
      <c r="R96" s="88"/>
      <c r="S96" s="58">
        <v>0</v>
      </c>
    </row>
    <row r="97" spans="2:19" x14ac:dyDescent="0.2">
      <c r="B97" s="55" t="s">
        <v>149</v>
      </c>
      <c r="C97" s="55"/>
      <c r="D97" s="87" t="s">
        <v>150</v>
      </c>
      <c r="E97" s="88"/>
      <c r="F97" s="88"/>
      <c r="G97" s="88"/>
      <c r="H97" s="88"/>
      <c r="I97" s="88"/>
      <c r="J97" s="88"/>
      <c r="K97" s="88"/>
      <c r="L97" s="89">
        <v>3500</v>
      </c>
      <c r="M97" s="88"/>
      <c r="N97" s="88"/>
      <c r="O97" s="89">
        <v>0</v>
      </c>
      <c r="P97" s="88"/>
      <c r="Q97" s="88"/>
      <c r="R97" s="88"/>
      <c r="S97" s="58">
        <v>0</v>
      </c>
    </row>
    <row r="98" spans="2:19" x14ac:dyDescent="0.2">
      <c r="B98" s="93" t="s">
        <v>182</v>
      </c>
      <c r="C98" s="94"/>
      <c r="D98" s="94"/>
      <c r="E98" s="94"/>
      <c r="F98" s="94"/>
      <c r="G98" s="94"/>
      <c r="H98" s="94"/>
      <c r="I98" s="94"/>
      <c r="J98" s="94"/>
      <c r="K98" s="94"/>
      <c r="L98" s="95">
        <v>5814</v>
      </c>
      <c r="M98" s="94"/>
      <c r="N98" s="94"/>
      <c r="O98" s="95">
        <v>5937.21</v>
      </c>
      <c r="P98" s="94"/>
      <c r="Q98" s="94"/>
      <c r="R98" s="94"/>
      <c r="S98" s="60">
        <v>1.0212000000000001</v>
      </c>
    </row>
    <row r="99" spans="2:19" x14ac:dyDescent="0.2">
      <c r="B99" s="90" t="s">
        <v>144</v>
      </c>
      <c r="C99" s="91"/>
      <c r="D99" s="91"/>
      <c r="E99" s="91"/>
      <c r="F99" s="91"/>
      <c r="G99" s="91"/>
      <c r="H99" s="91"/>
      <c r="I99" s="91"/>
      <c r="J99" s="91"/>
      <c r="K99" s="91"/>
      <c r="L99" s="92">
        <v>5814</v>
      </c>
      <c r="M99" s="91"/>
      <c r="N99" s="91"/>
      <c r="O99" s="92">
        <v>5937.21</v>
      </c>
      <c r="P99" s="91"/>
      <c r="Q99" s="91"/>
      <c r="R99" s="91"/>
      <c r="S99" s="59">
        <v>1.0212000000000001</v>
      </c>
    </row>
    <row r="100" spans="2:19" x14ac:dyDescent="0.2">
      <c r="B100" s="55" t="s">
        <v>135</v>
      </c>
      <c r="C100" s="55"/>
      <c r="D100" s="87" t="s">
        <v>136</v>
      </c>
      <c r="E100" s="88"/>
      <c r="F100" s="88"/>
      <c r="G100" s="88"/>
      <c r="H100" s="88"/>
      <c r="I100" s="88"/>
      <c r="J100" s="88"/>
      <c r="K100" s="88"/>
      <c r="L100" s="89">
        <v>5814</v>
      </c>
      <c r="M100" s="88"/>
      <c r="N100" s="88"/>
      <c r="O100" s="89">
        <v>5937.21</v>
      </c>
      <c r="P100" s="88"/>
      <c r="Q100" s="88"/>
      <c r="R100" s="88"/>
      <c r="S100" s="58">
        <v>1.0212000000000001</v>
      </c>
    </row>
    <row r="101" spans="2:19" x14ac:dyDescent="0.2">
      <c r="B101" s="55" t="s">
        <v>145</v>
      </c>
      <c r="C101" s="55"/>
      <c r="D101" s="87" t="s">
        <v>146</v>
      </c>
      <c r="E101" s="88"/>
      <c r="F101" s="88"/>
      <c r="G101" s="88"/>
      <c r="H101" s="88"/>
      <c r="I101" s="88"/>
      <c r="J101" s="88"/>
      <c r="K101" s="88"/>
      <c r="L101" s="89">
        <v>1944</v>
      </c>
      <c r="M101" s="88"/>
      <c r="N101" s="88"/>
      <c r="O101" s="89">
        <v>3188.35</v>
      </c>
      <c r="P101" s="88"/>
      <c r="Q101" s="88"/>
      <c r="R101" s="88"/>
      <c r="S101" s="58">
        <v>1.6400999999999999</v>
      </c>
    </row>
    <row r="102" spans="2:19" x14ac:dyDescent="0.2">
      <c r="B102" s="55" t="s">
        <v>137</v>
      </c>
      <c r="C102" s="55"/>
      <c r="D102" s="87" t="s">
        <v>138</v>
      </c>
      <c r="E102" s="88"/>
      <c r="F102" s="88"/>
      <c r="G102" s="88"/>
      <c r="H102" s="88"/>
      <c r="I102" s="88"/>
      <c r="J102" s="88"/>
      <c r="K102" s="88"/>
      <c r="L102" s="89">
        <v>2409</v>
      </c>
      <c r="M102" s="88"/>
      <c r="N102" s="88"/>
      <c r="O102" s="89">
        <v>1605.12</v>
      </c>
      <c r="P102" s="88"/>
      <c r="Q102" s="88"/>
      <c r="R102" s="88"/>
      <c r="S102" s="58">
        <v>0.6663</v>
      </c>
    </row>
    <row r="103" spans="2:19" x14ac:dyDescent="0.2">
      <c r="B103" s="55" t="s">
        <v>140</v>
      </c>
      <c r="C103" s="55"/>
      <c r="D103" s="87" t="s">
        <v>141</v>
      </c>
      <c r="E103" s="88"/>
      <c r="F103" s="88"/>
      <c r="G103" s="88"/>
      <c r="H103" s="88"/>
      <c r="I103" s="88"/>
      <c r="J103" s="88"/>
      <c r="K103" s="88"/>
      <c r="L103" s="89">
        <v>1461</v>
      </c>
      <c r="M103" s="88"/>
      <c r="N103" s="88"/>
      <c r="O103" s="89">
        <v>1143.74</v>
      </c>
      <c r="P103" s="88"/>
      <c r="Q103" s="88"/>
      <c r="R103" s="88"/>
      <c r="S103" s="58">
        <v>0.78280000000000005</v>
      </c>
    </row>
    <row r="104" spans="2:19" x14ac:dyDescent="0.2">
      <c r="B104" s="93" t="s">
        <v>181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5">
        <v>23411.25</v>
      </c>
      <c r="M104" s="94"/>
      <c r="N104" s="94"/>
      <c r="O104" s="95">
        <v>14111.63</v>
      </c>
      <c r="P104" s="94"/>
      <c r="Q104" s="94"/>
      <c r="R104" s="94"/>
      <c r="S104" s="60">
        <v>0.6028</v>
      </c>
    </row>
    <row r="105" spans="2:19" x14ac:dyDescent="0.2">
      <c r="B105" s="90" t="s">
        <v>142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2">
        <v>23411.25</v>
      </c>
      <c r="M105" s="91"/>
      <c r="N105" s="91"/>
      <c r="O105" s="92">
        <v>14111.63</v>
      </c>
      <c r="P105" s="91"/>
      <c r="Q105" s="91"/>
      <c r="R105" s="91"/>
      <c r="S105" s="59">
        <v>0.6028</v>
      </c>
    </row>
    <row r="106" spans="2:19" x14ac:dyDescent="0.2">
      <c r="B106" s="55" t="s">
        <v>135</v>
      </c>
      <c r="C106" s="55"/>
      <c r="D106" s="87" t="s">
        <v>136</v>
      </c>
      <c r="E106" s="88"/>
      <c r="F106" s="88"/>
      <c r="G106" s="88"/>
      <c r="H106" s="88"/>
      <c r="I106" s="88"/>
      <c r="J106" s="88"/>
      <c r="K106" s="88"/>
      <c r="L106" s="89">
        <v>23411.25</v>
      </c>
      <c r="M106" s="88"/>
      <c r="N106" s="88"/>
      <c r="O106" s="89">
        <v>14111.63</v>
      </c>
      <c r="P106" s="88"/>
      <c r="Q106" s="88"/>
      <c r="R106" s="88"/>
      <c r="S106" s="58">
        <v>0.6028</v>
      </c>
    </row>
    <row r="107" spans="2:19" x14ac:dyDescent="0.2">
      <c r="B107" s="55" t="s">
        <v>137</v>
      </c>
      <c r="C107" s="55"/>
      <c r="D107" s="87" t="s">
        <v>138</v>
      </c>
      <c r="E107" s="88"/>
      <c r="F107" s="88"/>
      <c r="G107" s="88"/>
      <c r="H107" s="88"/>
      <c r="I107" s="88"/>
      <c r="J107" s="88"/>
      <c r="K107" s="88"/>
      <c r="L107" s="89">
        <v>23411.25</v>
      </c>
      <c r="M107" s="88"/>
      <c r="N107" s="88"/>
      <c r="O107" s="89">
        <v>14111.63</v>
      </c>
      <c r="P107" s="88"/>
      <c r="Q107" s="88"/>
      <c r="R107" s="88"/>
      <c r="S107" s="58">
        <v>0.6028</v>
      </c>
    </row>
  </sheetData>
  <mergeCells count="300">
    <mergeCell ref="B2:F2"/>
    <mergeCell ref="N2:O2"/>
    <mergeCell ref="R2:U2"/>
    <mergeCell ref="B3:E3"/>
    <mergeCell ref="M3:O3"/>
    <mergeCell ref="O11:R11"/>
    <mergeCell ref="R3:U3"/>
    <mergeCell ref="B4:D4"/>
    <mergeCell ref="D11:K11"/>
    <mergeCell ref="L11:N11"/>
    <mergeCell ref="B12:K12"/>
    <mergeCell ref="L12:N12"/>
    <mergeCell ref="O12:R12"/>
    <mergeCell ref="B7:S7"/>
    <mergeCell ref="E4:I5"/>
    <mergeCell ref="B13:K13"/>
    <mergeCell ref="L13:N13"/>
    <mergeCell ref="O13:R13"/>
    <mergeCell ref="B14:K14"/>
    <mergeCell ref="L14:N14"/>
    <mergeCell ref="O14:R14"/>
    <mergeCell ref="B15:K15"/>
    <mergeCell ref="L15:N15"/>
    <mergeCell ref="O15:R15"/>
    <mergeCell ref="B16:K16"/>
    <mergeCell ref="L16:N16"/>
    <mergeCell ref="O16:R16"/>
    <mergeCell ref="B17:K17"/>
    <mergeCell ref="L17:N17"/>
    <mergeCell ref="O17:R17"/>
    <mergeCell ref="B18:K18"/>
    <mergeCell ref="L18:N18"/>
    <mergeCell ref="O18:R18"/>
    <mergeCell ref="B19:K19"/>
    <mergeCell ref="L19:N19"/>
    <mergeCell ref="O19:R19"/>
    <mergeCell ref="D20:K20"/>
    <mergeCell ref="L20:N20"/>
    <mergeCell ref="O20:R20"/>
    <mergeCell ref="D21:K21"/>
    <mergeCell ref="L21:N21"/>
    <mergeCell ref="O21:R21"/>
    <mergeCell ref="B22:K22"/>
    <mergeCell ref="L22:N22"/>
    <mergeCell ref="O22:R22"/>
    <mergeCell ref="D23:K23"/>
    <mergeCell ref="L23:N23"/>
    <mergeCell ref="O23:R23"/>
    <mergeCell ref="D24:K24"/>
    <mergeCell ref="L24:N24"/>
    <mergeCell ref="O24:R24"/>
    <mergeCell ref="B25:K25"/>
    <mergeCell ref="L25:N25"/>
    <mergeCell ref="O25:R25"/>
    <mergeCell ref="B26:K26"/>
    <mergeCell ref="L26:N26"/>
    <mergeCell ref="O26:R26"/>
    <mergeCell ref="D27:K27"/>
    <mergeCell ref="L27:N27"/>
    <mergeCell ref="O27:R27"/>
    <mergeCell ref="D28:K28"/>
    <mergeCell ref="L28:N28"/>
    <mergeCell ref="O28:R28"/>
    <mergeCell ref="B29:K29"/>
    <mergeCell ref="L29:N29"/>
    <mergeCell ref="O29:R29"/>
    <mergeCell ref="B30:K30"/>
    <mergeCell ref="L30:N30"/>
    <mergeCell ref="O30:R30"/>
    <mergeCell ref="D31:K31"/>
    <mergeCell ref="L31:N31"/>
    <mergeCell ref="O31:R31"/>
    <mergeCell ref="D32:K32"/>
    <mergeCell ref="L32:N32"/>
    <mergeCell ref="O32:R32"/>
    <mergeCell ref="B33:K33"/>
    <mergeCell ref="L33:N33"/>
    <mergeCell ref="O33:R33"/>
    <mergeCell ref="B34:K34"/>
    <mergeCell ref="L34:N34"/>
    <mergeCell ref="O34:R34"/>
    <mergeCell ref="D35:K35"/>
    <mergeCell ref="L35:N35"/>
    <mergeCell ref="O35:R35"/>
    <mergeCell ref="D36:K36"/>
    <mergeCell ref="L36:N36"/>
    <mergeCell ref="O36:R36"/>
    <mergeCell ref="B37:K37"/>
    <mergeCell ref="L37:N37"/>
    <mergeCell ref="O37:R37"/>
    <mergeCell ref="D38:K38"/>
    <mergeCell ref="L38:N38"/>
    <mergeCell ref="O38:R38"/>
    <mergeCell ref="D39:K39"/>
    <mergeCell ref="L39:N39"/>
    <mergeCell ref="O39:R39"/>
    <mergeCell ref="B40:K40"/>
    <mergeCell ref="L40:N40"/>
    <mergeCell ref="O40:R40"/>
    <mergeCell ref="B41:K41"/>
    <mergeCell ref="L41:N41"/>
    <mergeCell ref="O41:R41"/>
    <mergeCell ref="D42:K42"/>
    <mergeCell ref="L42:N42"/>
    <mergeCell ref="O42:R42"/>
    <mergeCell ref="D43:K43"/>
    <mergeCell ref="L43:N43"/>
    <mergeCell ref="O43:R43"/>
    <mergeCell ref="B44:K44"/>
    <mergeCell ref="L44:N44"/>
    <mergeCell ref="O44:R44"/>
    <mergeCell ref="B45:K45"/>
    <mergeCell ref="L45:N45"/>
    <mergeCell ref="O45:R45"/>
    <mergeCell ref="D46:K46"/>
    <mergeCell ref="L46:N46"/>
    <mergeCell ref="O46:R46"/>
    <mergeCell ref="D47:K47"/>
    <mergeCell ref="L47:N47"/>
    <mergeCell ref="O47:R47"/>
    <mergeCell ref="B48:K48"/>
    <mergeCell ref="L48:N48"/>
    <mergeCell ref="O48:R48"/>
    <mergeCell ref="B49:K49"/>
    <mergeCell ref="L49:N49"/>
    <mergeCell ref="O49:R49"/>
    <mergeCell ref="D50:K50"/>
    <mergeCell ref="L50:N50"/>
    <mergeCell ref="O50:R50"/>
    <mergeCell ref="D51:K51"/>
    <mergeCell ref="L51:N51"/>
    <mergeCell ref="O51:R51"/>
    <mergeCell ref="B52:K52"/>
    <mergeCell ref="L52:N52"/>
    <mergeCell ref="O52:R52"/>
    <mergeCell ref="B53:K53"/>
    <mergeCell ref="L53:N53"/>
    <mergeCell ref="O53:R53"/>
    <mergeCell ref="D54:K54"/>
    <mergeCell ref="L54:N54"/>
    <mergeCell ref="O54:R54"/>
    <mergeCell ref="D55:K55"/>
    <mergeCell ref="L55:N55"/>
    <mergeCell ref="O55:R55"/>
    <mergeCell ref="D56:K56"/>
    <mergeCell ref="L56:N56"/>
    <mergeCell ref="O56:R56"/>
    <mergeCell ref="B57:K57"/>
    <mergeCell ref="L57:N57"/>
    <mergeCell ref="O57:R57"/>
    <mergeCell ref="D58:K58"/>
    <mergeCell ref="L58:N58"/>
    <mergeCell ref="O58:R58"/>
    <mergeCell ref="D59:K59"/>
    <mergeCell ref="L59:N59"/>
    <mergeCell ref="O59:R59"/>
    <mergeCell ref="D60:K60"/>
    <mergeCell ref="L60:N60"/>
    <mergeCell ref="O60:R60"/>
    <mergeCell ref="B61:K61"/>
    <mergeCell ref="L61:N61"/>
    <mergeCell ref="O61:R61"/>
    <mergeCell ref="B62:K62"/>
    <mergeCell ref="L62:N62"/>
    <mergeCell ref="O62:R62"/>
    <mergeCell ref="D63:K63"/>
    <mergeCell ref="L63:N63"/>
    <mergeCell ref="O63:R63"/>
    <mergeCell ref="D64:K64"/>
    <mergeCell ref="L64:N64"/>
    <mergeCell ref="O64:R64"/>
    <mergeCell ref="D65:K65"/>
    <mergeCell ref="L65:N65"/>
    <mergeCell ref="O65:R65"/>
    <mergeCell ref="B66:K66"/>
    <mergeCell ref="L66:N66"/>
    <mergeCell ref="O66:R66"/>
    <mergeCell ref="D67:K67"/>
    <mergeCell ref="L67:N67"/>
    <mergeCell ref="O67:R67"/>
    <mergeCell ref="D68:K68"/>
    <mergeCell ref="L68:N68"/>
    <mergeCell ref="O68:R68"/>
    <mergeCell ref="D69:K69"/>
    <mergeCell ref="L69:N69"/>
    <mergeCell ref="O69:R69"/>
    <mergeCell ref="B70:K70"/>
    <mergeCell ref="L70:N70"/>
    <mergeCell ref="O70:R70"/>
    <mergeCell ref="B71:K71"/>
    <mergeCell ref="L71:N71"/>
    <mergeCell ref="O71:R71"/>
    <mergeCell ref="B72:K72"/>
    <mergeCell ref="L72:N72"/>
    <mergeCell ref="O72:R72"/>
    <mergeCell ref="D73:K73"/>
    <mergeCell ref="L73:N73"/>
    <mergeCell ref="O73:R73"/>
    <mergeCell ref="D74:K74"/>
    <mergeCell ref="L74:N74"/>
    <mergeCell ref="O74:R74"/>
    <mergeCell ref="B75:K75"/>
    <mergeCell ref="L75:N75"/>
    <mergeCell ref="O75:R75"/>
    <mergeCell ref="D76:K76"/>
    <mergeCell ref="L76:N76"/>
    <mergeCell ref="O76:R76"/>
    <mergeCell ref="D77:K77"/>
    <mergeCell ref="L77:N77"/>
    <mergeCell ref="O77:R77"/>
    <mergeCell ref="B78:K78"/>
    <mergeCell ref="L78:N78"/>
    <mergeCell ref="O78:R78"/>
    <mergeCell ref="D79:K79"/>
    <mergeCell ref="L79:N79"/>
    <mergeCell ref="O79:R79"/>
    <mergeCell ref="D80:K80"/>
    <mergeCell ref="L80:N80"/>
    <mergeCell ref="O80:R80"/>
    <mergeCell ref="D81:K81"/>
    <mergeCell ref="L81:N81"/>
    <mergeCell ref="O81:R81"/>
    <mergeCell ref="B82:K82"/>
    <mergeCell ref="L82:N82"/>
    <mergeCell ref="O82:R82"/>
    <mergeCell ref="D83:K83"/>
    <mergeCell ref="L83:N83"/>
    <mergeCell ref="O83:R83"/>
    <mergeCell ref="D84:K84"/>
    <mergeCell ref="L84:N84"/>
    <mergeCell ref="O84:R84"/>
    <mergeCell ref="D85:K85"/>
    <mergeCell ref="L85:N85"/>
    <mergeCell ref="O85:R85"/>
    <mergeCell ref="B86:K86"/>
    <mergeCell ref="L86:N86"/>
    <mergeCell ref="O86:R86"/>
    <mergeCell ref="D87:K87"/>
    <mergeCell ref="L87:N87"/>
    <mergeCell ref="O87:R87"/>
    <mergeCell ref="D88:K88"/>
    <mergeCell ref="L88:N88"/>
    <mergeCell ref="O88:R88"/>
    <mergeCell ref="D89:K89"/>
    <mergeCell ref="L89:N89"/>
    <mergeCell ref="O89:R89"/>
    <mergeCell ref="D90:K90"/>
    <mergeCell ref="L90:N90"/>
    <mergeCell ref="O90:R90"/>
    <mergeCell ref="B91:K91"/>
    <mergeCell ref="L91:N91"/>
    <mergeCell ref="O91:R91"/>
    <mergeCell ref="B92:K92"/>
    <mergeCell ref="L92:N92"/>
    <mergeCell ref="O92:R92"/>
    <mergeCell ref="D93:K93"/>
    <mergeCell ref="L93:N93"/>
    <mergeCell ref="O93:R93"/>
    <mergeCell ref="D94:K94"/>
    <mergeCell ref="L94:N94"/>
    <mergeCell ref="O94:R94"/>
    <mergeCell ref="B95:K95"/>
    <mergeCell ref="L95:N95"/>
    <mergeCell ref="O95:R95"/>
    <mergeCell ref="D96:K96"/>
    <mergeCell ref="L96:N96"/>
    <mergeCell ref="O96:R96"/>
    <mergeCell ref="D97:K97"/>
    <mergeCell ref="L97:N97"/>
    <mergeCell ref="O97:R97"/>
    <mergeCell ref="B98:K98"/>
    <mergeCell ref="L98:N98"/>
    <mergeCell ref="O98:R98"/>
    <mergeCell ref="B99:K99"/>
    <mergeCell ref="L99:N99"/>
    <mergeCell ref="O99:R99"/>
    <mergeCell ref="D100:K100"/>
    <mergeCell ref="L100:N100"/>
    <mergeCell ref="O100:R100"/>
    <mergeCell ref="D101:K101"/>
    <mergeCell ref="L101:N101"/>
    <mergeCell ref="O101:R101"/>
    <mergeCell ref="D102:K102"/>
    <mergeCell ref="L102:N102"/>
    <mergeCell ref="O102:R102"/>
    <mergeCell ref="D103:K103"/>
    <mergeCell ref="L103:N103"/>
    <mergeCell ref="O103:R103"/>
    <mergeCell ref="B104:K104"/>
    <mergeCell ref="L104:N104"/>
    <mergeCell ref="O104:R104"/>
    <mergeCell ref="D107:K107"/>
    <mergeCell ref="L107:N107"/>
    <mergeCell ref="O107:R107"/>
    <mergeCell ref="B105:K105"/>
    <mergeCell ref="L105:N105"/>
    <mergeCell ref="O105:R105"/>
    <mergeCell ref="D106:K106"/>
    <mergeCell ref="L106:N106"/>
    <mergeCell ref="O106:R106"/>
  </mergeCells>
  <pageMargins left="0" right="0" top="0" bottom="0.39375000000000004" header="0" footer="0"/>
  <pageSetup paperSize="9" orientation="landscape" verticalDpi="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showGridLines="0" workbookViewId="0">
      <pane ySplit="1" topLeftCell="A2" activePane="bottomLeft" state="frozenSplit"/>
      <selection pane="bottomLeft" activeCell="Y17" sqref="Y17"/>
    </sheetView>
  </sheetViews>
  <sheetFormatPr defaultRowHeight="12.75" x14ac:dyDescent="0.2"/>
  <cols>
    <col min="1" max="1" width="1.28515625" style="64" customWidth="1"/>
    <col min="2" max="2" width="6.7109375" style="64" customWidth="1"/>
    <col min="3" max="3" width="8" style="64" customWidth="1"/>
    <col min="4" max="4" width="17.42578125" style="64" customWidth="1"/>
    <col min="5" max="5" width="6.7109375" style="64" customWidth="1"/>
    <col min="6" max="6" width="14.7109375" style="64" customWidth="1"/>
    <col min="7" max="7" width="1.140625" style="64" customWidth="1"/>
    <col min="8" max="8" width="1.28515625" style="64" customWidth="1"/>
    <col min="9" max="9" width="32.85546875" style="64" customWidth="1"/>
    <col min="10" max="10" width="1.28515625" style="64" hidden="1" customWidth="1"/>
    <col min="11" max="11" width="27" style="64" hidden="1" customWidth="1"/>
    <col min="12" max="12" width="2.5703125" style="64" customWidth="1"/>
    <col min="13" max="13" width="5.28515625" style="64" customWidth="1"/>
    <col min="14" max="14" width="4" style="64" customWidth="1"/>
    <col min="15" max="15" width="4.140625" style="64" customWidth="1"/>
    <col min="16" max="16" width="0" style="64" hidden="1" customWidth="1"/>
    <col min="17" max="17" width="1.140625" style="64" customWidth="1"/>
    <col min="18" max="19" width="6.7109375" style="64" customWidth="1"/>
    <col min="20" max="20" width="0" style="64" hidden="1" customWidth="1"/>
    <col min="21" max="21" width="0.140625" style="64" customWidth="1"/>
    <col min="22" max="22" width="0.85546875" style="64" customWidth="1"/>
    <col min="23" max="16384" width="9.140625" style="64"/>
  </cols>
  <sheetData>
    <row r="1" spans="2:21" ht="7.15" customHeight="1" x14ac:dyDescent="0.2"/>
    <row r="2" spans="2:21" ht="14.1" customHeight="1" x14ac:dyDescent="0.2">
      <c r="B2" s="107" t="s">
        <v>211</v>
      </c>
      <c r="C2" s="108"/>
      <c r="D2" s="108"/>
      <c r="E2" s="108"/>
      <c r="F2" s="108"/>
      <c r="N2" s="109"/>
      <c r="O2" s="108"/>
      <c r="R2" s="110"/>
      <c r="S2" s="108"/>
      <c r="T2" s="108"/>
      <c r="U2" s="108"/>
    </row>
    <row r="3" spans="2:21" ht="14.1" customHeight="1" x14ac:dyDescent="0.2">
      <c r="B3" s="107"/>
      <c r="C3" s="108"/>
      <c r="D3" s="108"/>
      <c r="E3" s="108"/>
      <c r="M3" s="109"/>
      <c r="N3" s="108"/>
      <c r="O3" s="108"/>
      <c r="R3" s="113"/>
      <c r="S3" s="108"/>
      <c r="T3" s="108"/>
      <c r="U3" s="108"/>
    </row>
    <row r="4" spans="2:21" ht="12.75" customHeight="1" x14ac:dyDescent="0.2">
      <c r="B4" s="107" t="s">
        <v>210</v>
      </c>
      <c r="C4" s="108"/>
      <c r="D4" s="108"/>
      <c r="F4" s="106" t="s">
        <v>221</v>
      </c>
      <c r="G4" s="106"/>
      <c r="H4" s="106"/>
      <c r="I4" s="106"/>
    </row>
    <row r="5" spans="2:21" ht="21" customHeight="1" x14ac:dyDescent="0.2">
      <c r="F5" s="106"/>
      <c r="G5" s="106"/>
      <c r="H5" s="106"/>
      <c r="I5" s="106"/>
    </row>
    <row r="6" spans="2:21" ht="3.4" customHeight="1" x14ac:dyDescent="0.2"/>
    <row r="7" spans="2:21" ht="18" customHeight="1" x14ac:dyDescent="0.2">
      <c r="F7" s="115" t="s">
        <v>220</v>
      </c>
      <c r="G7" s="115"/>
      <c r="H7" s="115"/>
      <c r="I7" s="115"/>
      <c r="J7" s="115"/>
    </row>
    <row r="8" spans="2:21" ht="3.4" customHeight="1" x14ac:dyDescent="0.2"/>
    <row r="9" spans="2:21" ht="14.1" customHeight="1" x14ac:dyDescent="0.2">
      <c r="H9" s="114"/>
      <c r="I9" s="108"/>
      <c r="J9" s="108"/>
    </row>
    <row r="10" spans="2:21" ht="7.15" customHeight="1" x14ac:dyDescent="0.2"/>
    <row r="11" spans="2:21" ht="16.5" customHeight="1" x14ac:dyDescent="0.2">
      <c r="B11" s="63" t="s">
        <v>130</v>
      </c>
      <c r="C11" s="63" t="s">
        <v>131</v>
      </c>
      <c r="D11" s="87" t="s">
        <v>132</v>
      </c>
      <c r="E11" s="112"/>
      <c r="F11" s="112"/>
      <c r="G11" s="112"/>
      <c r="H11" s="112"/>
      <c r="I11" s="112"/>
      <c r="J11" s="112"/>
      <c r="K11" s="112"/>
      <c r="L11" s="111" t="s">
        <v>219</v>
      </c>
      <c r="M11" s="112"/>
      <c r="N11" s="112"/>
      <c r="O11" s="111" t="s">
        <v>218</v>
      </c>
      <c r="P11" s="112"/>
      <c r="Q11" s="112"/>
      <c r="R11" s="112"/>
      <c r="S11" s="65" t="s">
        <v>133</v>
      </c>
    </row>
    <row r="12" spans="2:21" x14ac:dyDescent="0.2">
      <c r="B12" s="99" t="s">
        <v>79</v>
      </c>
      <c r="C12" s="88"/>
      <c r="D12" s="88"/>
      <c r="E12" s="88"/>
      <c r="F12" s="88"/>
      <c r="G12" s="88"/>
      <c r="H12" s="88"/>
      <c r="I12" s="88"/>
      <c r="J12" s="88"/>
      <c r="K12" s="88"/>
      <c r="L12" s="100">
        <v>895958.82</v>
      </c>
      <c r="M12" s="88"/>
      <c r="N12" s="88"/>
      <c r="O12" s="100">
        <v>419468.63</v>
      </c>
      <c r="P12" s="88"/>
      <c r="Q12" s="88"/>
      <c r="R12" s="88"/>
      <c r="S12" s="57">
        <v>0.46820000000000001</v>
      </c>
    </row>
    <row r="13" spans="2:21" x14ac:dyDescent="0.2">
      <c r="B13" s="116" t="s">
        <v>217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8">
        <v>895958.82</v>
      </c>
      <c r="M13" s="117"/>
      <c r="N13" s="117"/>
      <c r="O13" s="118">
        <v>419468.63</v>
      </c>
      <c r="P13" s="117"/>
      <c r="Q13" s="117"/>
      <c r="R13" s="117"/>
      <c r="S13" s="68">
        <v>0.46820000000000001</v>
      </c>
    </row>
    <row r="14" spans="2:21" x14ac:dyDescent="0.2">
      <c r="B14" s="119" t="s">
        <v>216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1">
        <v>811775.81</v>
      </c>
      <c r="M14" s="120"/>
      <c r="N14" s="120"/>
      <c r="O14" s="121">
        <v>383332.79</v>
      </c>
      <c r="P14" s="120"/>
      <c r="Q14" s="120"/>
      <c r="R14" s="120"/>
      <c r="S14" s="67">
        <v>0.47220000000000001</v>
      </c>
    </row>
    <row r="15" spans="2:21" x14ac:dyDescent="0.2">
      <c r="B15" s="122" t="s">
        <v>215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>
        <v>811775.81</v>
      </c>
      <c r="M15" s="123"/>
      <c r="N15" s="123"/>
      <c r="O15" s="124">
        <v>383332.79</v>
      </c>
      <c r="P15" s="123"/>
      <c r="Q15" s="123"/>
      <c r="R15" s="123"/>
      <c r="S15" s="66">
        <v>0.47220000000000001</v>
      </c>
    </row>
    <row r="16" spans="2:21" x14ac:dyDescent="0.2">
      <c r="B16" s="63" t="s">
        <v>135</v>
      </c>
      <c r="C16" s="63"/>
      <c r="D16" s="87" t="s">
        <v>136</v>
      </c>
      <c r="E16" s="88"/>
      <c r="F16" s="88"/>
      <c r="G16" s="88"/>
      <c r="H16" s="88"/>
      <c r="I16" s="88"/>
      <c r="J16" s="88"/>
      <c r="K16" s="88"/>
      <c r="L16" s="89">
        <v>808063.81</v>
      </c>
      <c r="M16" s="88"/>
      <c r="N16" s="88"/>
      <c r="O16" s="89">
        <v>383332.79</v>
      </c>
      <c r="P16" s="88"/>
      <c r="Q16" s="88"/>
      <c r="R16" s="88"/>
      <c r="S16" s="58">
        <v>0.47439999999999999</v>
      </c>
    </row>
    <row r="17" spans="2:19" x14ac:dyDescent="0.2">
      <c r="B17" s="63" t="s">
        <v>145</v>
      </c>
      <c r="C17" s="63"/>
      <c r="D17" s="87" t="s">
        <v>146</v>
      </c>
      <c r="E17" s="88"/>
      <c r="F17" s="88"/>
      <c r="G17" s="88"/>
      <c r="H17" s="88"/>
      <c r="I17" s="88"/>
      <c r="J17" s="88"/>
      <c r="K17" s="88"/>
      <c r="L17" s="89">
        <v>695773.98</v>
      </c>
      <c r="M17" s="88"/>
      <c r="N17" s="88"/>
      <c r="O17" s="89">
        <v>332640.09999999998</v>
      </c>
      <c r="P17" s="88"/>
      <c r="Q17" s="88"/>
      <c r="R17" s="88"/>
      <c r="S17" s="58">
        <v>0.47810000000000002</v>
      </c>
    </row>
    <row r="18" spans="2:19" x14ac:dyDescent="0.2">
      <c r="B18" s="63" t="s">
        <v>137</v>
      </c>
      <c r="C18" s="63"/>
      <c r="D18" s="87" t="s">
        <v>138</v>
      </c>
      <c r="E18" s="88"/>
      <c r="F18" s="88"/>
      <c r="G18" s="88"/>
      <c r="H18" s="88"/>
      <c r="I18" s="88"/>
      <c r="J18" s="88"/>
      <c r="K18" s="88"/>
      <c r="L18" s="89">
        <v>110076.86</v>
      </c>
      <c r="M18" s="88"/>
      <c r="N18" s="88"/>
      <c r="O18" s="89">
        <v>49342.27</v>
      </c>
      <c r="P18" s="88"/>
      <c r="Q18" s="88"/>
      <c r="R18" s="88"/>
      <c r="S18" s="58">
        <v>0.44829999999999998</v>
      </c>
    </row>
    <row r="19" spans="2:19" x14ac:dyDescent="0.2">
      <c r="B19" s="63" t="s">
        <v>140</v>
      </c>
      <c r="C19" s="63"/>
      <c r="D19" s="87" t="s">
        <v>141</v>
      </c>
      <c r="E19" s="88"/>
      <c r="F19" s="88"/>
      <c r="G19" s="88"/>
      <c r="H19" s="88"/>
      <c r="I19" s="88"/>
      <c r="J19" s="88"/>
      <c r="K19" s="88"/>
      <c r="L19" s="89">
        <v>2212.9699999999998</v>
      </c>
      <c r="M19" s="88"/>
      <c r="N19" s="88"/>
      <c r="O19" s="89">
        <v>1350.42</v>
      </c>
      <c r="P19" s="88"/>
      <c r="Q19" s="88"/>
      <c r="R19" s="88"/>
      <c r="S19" s="58">
        <v>0.61019999999999996</v>
      </c>
    </row>
    <row r="20" spans="2:19" x14ac:dyDescent="0.2">
      <c r="B20" s="63" t="s">
        <v>147</v>
      </c>
      <c r="C20" s="63"/>
      <c r="D20" s="87" t="s">
        <v>148</v>
      </c>
      <c r="E20" s="88"/>
      <c r="F20" s="88"/>
      <c r="G20" s="88"/>
      <c r="H20" s="88"/>
      <c r="I20" s="88"/>
      <c r="J20" s="88"/>
      <c r="K20" s="88"/>
      <c r="L20" s="89">
        <v>3712</v>
      </c>
      <c r="M20" s="88"/>
      <c r="N20" s="88"/>
      <c r="O20" s="89">
        <v>0</v>
      </c>
      <c r="P20" s="88"/>
      <c r="Q20" s="88"/>
      <c r="R20" s="88"/>
      <c r="S20" s="58">
        <v>0</v>
      </c>
    </row>
    <row r="21" spans="2:19" x14ac:dyDescent="0.2">
      <c r="B21" s="63" t="s">
        <v>149</v>
      </c>
      <c r="C21" s="63"/>
      <c r="D21" s="87" t="s">
        <v>150</v>
      </c>
      <c r="E21" s="88"/>
      <c r="F21" s="88"/>
      <c r="G21" s="88"/>
      <c r="H21" s="88"/>
      <c r="I21" s="88"/>
      <c r="J21" s="88"/>
      <c r="K21" s="88"/>
      <c r="L21" s="89">
        <v>3712</v>
      </c>
      <c r="M21" s="88"/>
      <c r="N21" s="88"/>
      <c r="O21" s="89">
        <v>0</v>
      </c>
      <c r="P21" s="88"/>
      <c r="Q21" s="88"/>
      <c r="R21" s="88"/>
      <c r="S21" s="58">
        <v>0</v>
      </c>
    </row>
    <row r="22" spans="2:19" x14ac:dyDescent="0.2">
      <c r="B22" s="119" t="s">
        <v>214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>
        <v>84183.01</v>
      </c>
      <c r="M22" s="120"/>
      <c r="N22" s="120"/>
      <c r="O22" s="121">
        <v>36135.839999999997</v>
      </c>
      <c r="P22" s="120"/>
      <c r="Q22" s="120"/>
      <c r="R22" s="120"/>
      <c r="S22" s="67">
        <v>0.42930000000000001</v>
      </c>
    </row>
    <row r="23" spans="2:19" x14ac:dyDescent="0.2">
      <c r="B23" s="122" t="s">
        <v>213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>
        <v>84183.01</v>
      </c>
      <c r="M23" s="123"/>
      <c r="N23" s="123"/>
      <c r="O23" s="124">
        <v>36135.839999999997</v>
      </c>
      <c r="P23" s="123"/>
      <c r="Q23" s="123"/>
      <c r="R23" s="123"/>
      <c r="S23" s="66">
        <v>0.42930000000000001</v>
      </c>
    </row>
    <row r="24" spans="2:19" x14ac:dyDescent="0.2">
      <c r="B24" s="63" t="s">
        <v>135</v>
      </c>
      <c r="C24" s="63"/>
      <c r="D24" s="87" t="s">
        <v>136</v>
      </c>
      <c r="E24" s="88"/>
      <c r="F24" s="88"/>
      <c r="G24" s="88"/>
      <c r="H24" s="88"/>
      <c r="I24" s="88"/>
      <c r="J24" s="88"/>
      <c r="K24" s="88"/>
      <c r="L24" s="89">
        <v>70183.009999999995</v>
      </c>
      <c r="M24" s="88"/>
      <c r="N24" s="88"/>
      <c r="O24" s="89">
        <v>36135.839999999997</v>
      </c>
      <c r="P24" s="88"/>
      <c r="Q24" s="88"/>
      <c r="R24" s="88"/>
      <c r="S24" s="58">
        <v>0.51490000000000002</v>
      </c>
    </row>
    <row r="25" spans="2:19" x14ac:dyDescent="0.2">
      <c r="B25" s="63" t="s">
        <v>145</v>
      </c>
      <c r="C25" s="63"/>
      <c r="D25" s="87" t="s">
        <v>146</v>
      </c>
      <c r="E25" s="88"/>
      <c r="F25" s="88"/>
      <c r="G25" s="88"/>
      <c r="H25" s="88"/>
      <c r="I25" s="88"/>
      <c r="J25" s="88"/>
      <c r="K25" s="88"/>
      <c r="L25" s="89">
        <v>13160.73</v>
      </c>
      <c r="M25" s="88"/>
      <c r="N25" s="88"/>
      <c r="O25" s="89">
        <v>6657.24</v>
      </c>
      <c r="P25" s="88"/>
      <c r="Q25" s="88"/>
      <c r="R25" s="88"/>
      <c r="S25" s="58">
        <v>0.50580000000000003</v>
      </c>
    </row>
    <row r="26" spans="2:19" x14ac:dyDescent="0.2">
      <c r="B26" s="63" t="s">
        <v>137</v>
      </c>
      <c r="C26" s="63"/>
      <c r="D26" s="87" t="s">
        <v>138</v>
      </c>
      <c r="E26" s="88"/>
      <c r="F26" s="88"/>
      <c r="G26" s="88"/>
      <c r="H26" s="88"/>
      <c r="I26" s="88"/>
      <c r="J26" s="88"/>
      <c r="K26" s="88"/>
      <c r="L26" s="89">
        <v>56776.98</v>
      </c>
      <c r="M26" s="88"/>
      <c r="N26" s="88"/>
      <c r="O26" s="89">
        <v>29234.400000000001</v>
      </c>
      <c r="P26" s="88"/>
      <c r="Q26" s="88"/>
      <c r="R26" s="88"/>
      <c r="S26" s="58">
        <v>0.51490000000000002</v>
      </c>
    </row>
    <row r="27" spans="2:19" x14ac:dyDescent="0.2">
      <c r="B27" s="63" t="s">
        <v>193</v>
      </c>
      <c r="C27" s="63"/>
      <c r="D27" s="87" t="s">
        <v>192</v>
      </c>
      <c r="E27" s="88"/>
      <c r="F27" s="88"/>
      <c r="G27" s="88"/>
      <c r="H27" s="88"/>
      <c r="I27" s="88"/>
      <c r="J27" s="88"/>
      <c r="K27" s="88"/>
      <c r="L27" s="89">
        <v>245.3</v>
      </c>
      <c r="M27" s="88"/>
      <c r="N27" s="88"/>
      <c r="O27" s="89">
        <v>244.2</v>
      </c>
      <c r="P27" s="88"/>
      <c r="Q27" s="88"/>
      <c r="R27" s="88"/>
      <c r="S27" s="58">
        <v>0.99550000000000005</v>
      </c>
    </row>
    <row r="28" spans="2:19" x14ac:dyDescent="0.2">
      <c r="B28" s="63" t="s">
        <v>147</v>
      </c>
      <c r="C28" s="63"/>
      <c r="D28" s="87" t="s">
        <v>148</v>
      </c>
      <c r="E28" s="88"/>
      <c r="F28" s="88"/>
      <c r="G28" s="88"/>
      <c r="H28" s="88"/>
      <c r="I28" s="88"/>
      <c r="J28" s="88"/>
      <c r="K28" s="88"/>
      <c r="L28" s="89">
        <v>14000</v>
      </c>
      <c r="M28" s="88"/>
      <c r="N28" s="88"/>
      <c r="O28" s="89">
        <v>0</v>
      </c>
      <c r="P28" s="88"/>
      <c r="Q28" s="88"/>
      <c r="R28" s="88"/>
      <c r="S28" s="58">
        <v>0</v>
      </c>
    </row>
    <row r="29" spans="2:19" x14ac:dyDescent="0.2">
      <c r="B29" s="63" t="s">
        <v>149</v>
      </c>
      <c r="C29" s="63"/>
      <c r="D29" s="87" t="s">
        <v>150</v>
      </c>
      <c r="E29" s="88"/>
      <c r="F29" s="88"/>
      <c r="G29" s="88"/>
      <c r="H29" s="88"/>
      <c r="I29" s="88"/>
      <c r="J29" s="88"/>
      <c r="K29" s="88"/>
      <c r="L29" s="89">
        <v>14000</v>
      </c>
      <c r="M29" s="88"/>
      <c r="N29" s="88"/>
      <c r="O29" s="89">
        <v>0</v>
      </c>
      <c r="P29" s="88"/>
      <c r="Q29" s="88"/>
      <c r="R29" s="88"/>
      <c r="S29" s="58">
        <v>0</v>
      </c>
    </row>
    <row r="30" spans="2:19" ht="12.75" hidden="1" customHeight="1" x14ac:dyDescent="0.2"/>
  </sheetData>
  <mergeCells count="67">
    <mergeCell ref="D28:K28"/>
    <mergeCell ref="L28:N28"/>
    <mergeCell ref="O28:R28"/>
    <mergeCell ref="D29:K29"/>
    <mergeCell ref="L29:N29"/>
    <mergeCell ref="O29:R29"/>
    <mergeCell ref="D26:K26"/>
    <mergeCell ref="L26:N26"/>
    <mergeCell ref="O26:R26"/>
    <mergeCell ref="D27:K27"/>
    <mergeCell ref="L27:N27"/>
    <mergeCell ref="O27:R27"/>
    <mergeCell ref="D24:K24"/>
    <mergeCell ref="L24:N24"/>
    <mergeCell ref="O24:R24"/>
    <mergeCell ref="D25:K25"/>
    <mergeCell ref="L25:N25"/>
    <mergeCell ref="O25:R25"/>
    <mergeCell ref="B22:K22"/>
    <mergeCell ref="L22:N22"/>
    <mergeCell ref="O22:R22"/>
    <mergeCell ref="B23:K23"/>
    <mergeCell ref="L23:N23"/>
    <mergeCell ref="O23:R23"/>
    <mergeCell ref="D20:K20"/>
    <mergeCell ref="L20:N20"/>
    <mergeCell ref="O20:R20"/>
    <mergeCell ref="D21:K21"/>
    <mergeCell ref="L21:N21"/>
    <mergeCell ref="O21:R21"/>
    <mergeCell ref="D18:K18"/>
    <mergeCell ref="L18:N18"/>
    <mergeCell ref="O18:R18"/>
    <mergeCell ref="D19:K19"/>
    <mergeCell ref="L19:N19"/>
    <mergeCell ref="O19:R19"/>
    <mergeCell ref="D16:K16"/>
    <mergeCell ref="L16:N16"/>
    <mergeCell ref="O16:R16"/>
    <mergeCell ref="D17:K17"/>
    <mergeCell ref="L17:N17"/>
    <mergeCell ref="O17:R17"/>
    <mergeCell ref="B14:K14"/>
    <mergeCell ref="L14:N14"/>
    <mergeCell ref="O14:R14"/>
    <mergeCell ref="B15:K15"/>
    <mergeCell ref="L15:N15"/>
    <mergeCell ref="O15:R15"/>
    <mergeCell ref="O11:R11"/>
    <mergeCell ref="B12:K12"/>
    <mergeCell ref="L12:N12"/>
    <mergeCell ref="O12:R12"/>
    <mergeCell ref="B13:K13"/>
    <mergeCell ref="L13:N13"/>
    <mergeCell ref="O13:R13"/>
    <mergeCell ref="B4:D4"/>
    <mergeCell ref="H9:J9"/>
    <mergeCell ref="D11:K11"/>
    <mergeCell ref="L11:N11"/>
    <mergeCell ref="F4:I5"/>
    <mergeCell ref="F7:J7"/>
    <mergeCell ref="B2:F2"/>
    <mergeCell ref="N2:O2"/>
    <mergeCell ref="R2:U2"/>
    <mergeCell ref="B3:E3"/>
    <mergeCell ref="M3:O3"/>
    <mergeCell ref="R3:U3"/>
  </mergeCells>
  <pageMargins left="0" right="0" top="0" bottom="0.39375000000000004" header="0" footer="0"/>
  <pageSetup paperSize="9" orientation="landscape" horizontalDpi="0" verticalDpi="0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 i rashodi -ekon. klf.</vt:lpstr>
      <vt:lpstr>Prihodi i rashodi - izvori</vt:lpstr>
      <vt:lpstr>Posebni dio</vt:lpstr>
      <vt:lpstr>Rashodi prema funkcijskoj klasi</vt:lpstr>
      <vt:lpstr>'Posebni dio'!Ispis_naslova</vt:lpstr>
      <vt:lpstr>'Rashodi prema funkcijskoj klasi'!Ispis_naslova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tajnik</cp:lastModifiedBy>
  <cp:lastPrinted>2023-07-19T09:17:00Z</cp:lastPrinted>
  <dcterms:created xsi:type="dcterms:W3CDTF">2022-02-23T11:39:51Z</dcterms:created>
  <dcterms:modified xsi:type="dcterms:W3CDTF">2023-08-28T07:02:05Z</dcterms:modified>
</cp:coreProperties>
</file>